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2390" windowHeight="8445" tabRatio="633"/>
  </bookViews>
  <sheets>
    <sheet name="Прогноз движения денежных средс" sheetId="28" r:id="rId1"/>
    <sheet name="Доходы и расходы " sheetId="8" r:id="rId2"/>
    <sheet name="Баланс" sheetId="67" r:id="rId3"/>
    <sheet name="Исх" sheetId="53" r:id="rId4"/>
    <sheet name="Дох" sheetId="62" r:id="rId5"/>
    <sheet name="Расх перем" sheetId="63" r:id="rId6"/>
    <sheet name="ФОТ" sheetId="65" r:id="rId7"/>
    <sheet name="Пост" sheetId="66" r:id="rId8"/>
    <sheet name="кр" sheetId="64" r:id="rId9"/>
    <sheet name="Инв" sheetId="59" r:id="rId10"/>
    <sheet name="безубыт" sheetId="6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_kpn1">[1]Главн!$D$46</definedName>
    <definedName name="__kpn2">[1]Главн!$E$46</definedName>
    <definedName name="__kpn3">[1]Главн!$F$46</definedName>
    <definedName name="__kpn4">[1]Главн!$G$46</definedName>
    <definedName name="__kpn5">[1]Главн!$H$46</definedName>
    <definedName name="__kpn6">[1]Главн!$I$46</definedName>
    <definedName name="__kpn7">[1]Главн!$J$46</definedName>
    <definedName name="__kpn8">[1]Главн!$K$46</definedName>
    <definedName name="__nds1">[1]Главн!$D$42</definedName>
    <definedName name="__nds2">[1]Главн!$E$42</definedName>
    <definedName name="__nds3">[1]Главн!$F$42</definedName>
    <definedName name="__nds4">[1]Главн!$G$42</definedName>
    <definedName name="__nds5">[1]Главн!$H$42</definedName>
    <definedName name="__nds6">[1]Главн!$I$42</definedName>
    <definedName name="_kpn1" localSheetId="2">[2]Главн!$D$46</definedName>
    <definedName name="_kpn1" localSheetId="8">[3]Главн!$D$46</definedName>
    <definedName name="_kpn1">[4]Главн!$D$46</definedName>
    <definedName name="_kpn2" localSheetId="2">[2]Главн!$E$46</definedName>
    <definedName name="_kpn2" localSheetId="8">[3]Главн!$E$46</definedName>
    <definedName name="_kpn2">[4]Главн!$E$46</definedName>
    <definedName name="_kpn3" localSheetId="2">[2]Главн!$F$46</definedName>
    <definedName name="_kpn3" localSheetId="8">[3]Главн!$F$46</definedName>
    <definedName name="_kpn3">[4]Главн!$F$46</definedName>
    <definedName name="_kpn4" localSheetId="2">[2]Главн!$G$46</definedName>
    <definedName name="_kpn4" localSheetId="8">[3]Главн!$G$46</definedName>
    <definedName name="_kpn4">[4]Главн!$G$46</definedName>
    <definedName name="_kpn5" localSheetId="2">[2]Главн!$H$46</definedName>
    <definedName name="_kpn5" localSheetId="8">[3]Главн!$H$46</definedName>
    <definedName name="_kpn5">[4]Главн!$H$46</definedName>
    <definedName name="_kpn6" localSheetId="2">[2]Главн!$I$46</definedName>
    <definedName name="_kpn6" localSheetId="8">[3]Главн!$I$46</definedName>
    <definedName name="_kpn6">[4]Главн!$I$46</definedName>
    <definedName name="_kpn7" localSheetId="2">[2]Главн!$J$46</definedName>
    <definedName name="_kpn7" localSheetId="8">[3]Главн!$J$46</definedName>
    <definedName name="_kpn7">[4]Главн!$J$46</definedName>
    <definedName name="_kpn8" localSheetId="2">[2]Главн!$K$46</definedName>
    <definedName name="_kpn8" localSheetId="8">[3]Главн!$K$46</definedName>
    <definedName name="_kpn8">[4]Главн!$K$46</definedName>
    <definedName name="_nds1" localSheetId="2">[2]Главн!$D$42</definedName>
    <definedName name="_nds1" localSheetId="8">[3]Главн!$D$42</definedName>
    <definedName name="_nds1">[4]Главн!$D$42</definedName>
    <definedName name="_nds2" localSheetId="2">[2]Главн!$E$42</definedName>
    <definedName name="_nds2" localSheetId="8">[3]Главн!$E$42</definedName>
    <definedName name="_nds2">[4]Главн!$E$42</definedName>
    <definedName name="_nds3" localSheetId="2">[2]Главн!$F$42</definedName>
    <definedName name="_nds3" localSheetId="8">[3]Главн!$F$42</definedName>
    <definedName name="_nds3">[4]Главн!$F$42</definedName>
    <definedName name="_nds4" localSheetId="2">[2]Главн!$G$42</definedName>
    <definedName name="_nds4" localSheetId="8">[3]Главн!$G$42</definedName>
    <definedName name="_nds4">[4]Главн!$G$42</definedName>
    <definedName name="_nds5" localSheetId="2">[2]Главн!$H$42</definedName>
    <definedName name="_nds5" localSheetId="8">[3]Главн!$H$42</definedName>
    <definedName name="_nds5">[4]Главн!$H$42</definedName>
    <definedName name="_nds6" localSheetId="2">[2]Главн!$I$42</definedName>
    <definedName name="_nds6" localSheetId="8">[3]Главн!$I$42</definedName>
    <definedName name="_nds6">[4]Главн!$I$42</definedName>
    <definedName name="areket" localSheetId="2">#REF!</definedName>
    <definedName name="areket">#REF!</definedName>
    <definedName name="areket2" localSheetId="2">#REF!</definedName>
    <definedName name="areket2">#REF!</definedName>
    <definedName name="cfb">[5]NPV!$F$18</definedName>
    <definedName name="curr" localSheetId="2">#REF!</definedName>
    <definedName name="curr">#REF!</definedName>
    <definedName name="DcB">'[6]Дин. оборотн. ср-в!!!'!$B$17+'[6]Дин. оборотн. ср-в!!!'!$B$18+'[6]Дин. оборотн. ср-в!!!'!$B$19+'[6]Дин. оборотн. ср-в!!!'!$B$20</definedName>
    <definedName name="DcF">'[6]Дин. оборотн. ср-в!!!'!$F$17+'[6]Дин. оборотн. ср-в!!!'!$F$18+'[6]Дин. оборотн. ср-в!!!'!$F$19+'[6]Дин. оборотн. ср-в!!!'!$F$20</definedName>
    <definedName name="DF">'[6]Дин. оборотн. ср-в!!!'!$F$25+'[6]Дин. оборотн. ср-в!!!'!$F$26+'[6]Дин. оборотн. ср-в!!!'!$F$27+'[6]Дин. оборотн. ср-в!!!'!$F$28+'[6]Дин. оборотн. ср-в!!!'!$F$29+'[6]Дин. оборотн. ср-в!!!'!$F$30+'[6]Дин. оборотн. ср-в!!!'!$F$31</definedName>
    <definedName name="DG">'[6]Дин. оборотн. ср-в!!!'!$B$25+'[6]Дин. оборотн. ср-в!!!'!$B$26+'[6]Дин. оборотн. ср-в!!!'!$B$27+'[6]Дин. оборотн. ср-в!!!'!$B$28+'[6]Дин. оборотн. ср-в!!!'!$B$29+'[6]Дин. оборотн. ср-в!!!'!$B$30+'[6]Дин. оборотн. ср-в!!!'!$B$31</definedName>
    <definedName name="Ed." localSheetId="2">#REF!</definedName>
    <definedName name="Ed." localSheetId="4">#REF!</definedName>
    <definedName name="Ed." localSheetId="7">#REF!</definedName>
    <definedName name="Ed." localSheetId="5">#REF!</definedName>
    <definedName name="Ed." localSheetId="6">#REF!</definedName>
    <definedName name="Ed.">#REF!</definedName>
    <definedName name="EUR">[7]Свод!$C$9</definedName>
    <definedName name="EURO">'[8]Осн. пара'!$C$8</definedName>
    <definedName name="imush1" localSheetId="2">[2]Главн!$D$44</definedName>
    <definedName name="imush1" localSheetId="8">[3]Главн!$D$44</definedName>
    <definedName name="imush1">[1]Главн!$D$44</definedName>
    <definedName name="imush2" localSheetId="2">[2]Главн!$E$44</definedName>
    <definedName name="imush2" localSheetId="8">[3]Главн!$E$44</definedName>
    <definedName name="imush2">[1]Главн!$E$44</definedName>
    <definedName name="imush3" localSheetId="2">[2]Главн!$F$44</definedName>
    <definedName name="imush3" localSheetId="8">[3]Главн!$F$44</definedName>
    <definedName name="imush3">[1]Главн!$F$44</definedName>
    <definedName name="imush4" localSheetId="2">[2]Главн!$G$44</definedName>
    <definedName name="imush4" localSheetId="8">[3]Главн!$G$44</definedName>
    <definedName name="imush4">[1]Главн!$G$44</definedName>
    <definedName name="imush5" localSheetId="2">[2]Главн!$H$44</definedName>
    <definedName name="imush5" localSheetId="8">[3]Главн!$H$44</definedName>
    <definedName name="imush5">[1]Главн!$H$44</definedName>
    <definedName name="imush6" localSheetId="2">[2]Главн!$I$44</definedName>
    <definedName name="imush6" localSheetId="8">[3]Главн!$I$44</definedName>
    <definedName name="imush6">[1]Главн!$I$44</definedName>
    <definedName name="imush7" localSheetId="2">[2]Главн!$J$44</definedName>
    <definedName name="imush7" localSheetId="8">[3]Главн!$J$44</definedName>
    <definedName name="imush7">[1]Главн!$J$44</definedName>
    <definedName name="imush8" localSheetId="2">[2]Главн!$K$44</definedName>
    <definedName name="imush8" localSheetId="8">[3]Главн!$K$44</definedName>
    <definedName name="imush8">[1]Главн!$K$44</definedName>
    <definedName name="inf" localSheetId="2">[2]Главн!$C$35</definedName>
    <definedName name="inf" localSheetId="8">[3]Главн!$C$35</definedName>
    <definedName name="inf">[1]Главн!$C$35</definedName>
    <definedName name="kurs" localSheetId="2">#REF!</definedName>
    <definedName name="kurs">#REF!</definedName>
    <definedName name="kurs2" localSheetId="2">[2]Главн!$C$31</definedName>
    <definedName name="kurs2" localSheetId="8">[3]Главн!$C$31</definedName>
    <definedName name="kurs2">[1]Главн!$C$31</definedName>
    <definedName name="lgot1" localSheetId="2">[2]Главн!$D$41</definedName>
    <definedName name="lgot1" localSheetId="8">[3]Главн!$D$41</definedName>
    <definedName name="lgot1">[1]Главн!$D$41</definedName>
    <definedName name="lgot2" localSheetId="2">[2]Главн!$E$41</definedName>
    <definedName name="lgot2" localSheetId="8">[3]Главн!$E$41</definedName>
    <definedName name="lgot2">[1]Главн!$E$41</definedName>
    <definedName name="lgot3" localSheetId="2">[2]Главн!$F$41</definedName>
    <definedName name="lgot3" localSheetId="8">[3]Главн!$F$41</definedName>
    <definedName name="lgot3">[1]Главн!$F$41</definedName>
    <definedName name="lgot4" localSheetId="2">[2]Главн!$G$41</definedName>
    <definedName name="lgot4" localSheetId="8">[3]Главн!$G$41</definedName>
    <definedName name="lgot4">[1]Главн!$G$41</definedName>
    <definedName name="lgot5" localSheetId="2">[2]Главн!$H$41</definedName>
    <definedName name="lgot5" localSheetId="8">[3]Главн!$H$41</definedName>
    <definedName name="lgot5">[1]Главн!$H$41</definedName>
    <definedName name="name" localSheetId="2">[2]Главн!$C$2</definedName>
    <definedName name="name" localSheetId="8">[3]Главн!$C$2</definedName>
    <definedName name="name">[1]Главн!$C$2</definedName>
    <definedName name="price">[7]Свод!$C$11</definedName>
    <definedName name="remont" localSheetId="2">[2]Амортиз!$F$125</definedName>
    <definedName name="remont" localSheetId="8">[3]Амортиз!$F$125</definedName>
    <definedName name="remont">[1]Амортиз!$F$125</definedName>
    <definedName name="RUR" localSheetId="2">[7]Свод!#REF!</definedName>
    <definedName name="RUR" localSheetId="4">[7]Свод!#REF!</definedName>
    <definedName name="RUR" localSheetId="7">[7]Свод!#REF!</definedName>
    <definedName name="RUR" localSheetId="5">[7]Свод!#REF!</definedName>
    <definedName name="RUR" localSheetId="6">[7]Свод!#REF!</definedName>
    <definedName name="RUR">[7]Свод!#REF!</definedName>
    <definedName name="USD" localSheetId="8">[7]Свод!#REF!</definedName>
    <definedName name="USD">'[8]Осн. пара'!$C$4</definedName>
    <definedName name="valuta" localSheetId="2">[2]Главн!$C$21</definedName>
    <definedName name="valuta" localSheetId="8">[3]Главн!$C$21</definedName>
    <definedName name="valuta">[1]Главн!$C$21</definedName>
    <definedName name="valuta2" localSheetId="2">[2]Главн!$C$19</definedName>
    <definedName name="valuta2" localSheetId="8">[3]Главн!$C$19</definedName>
    <definedName name="valuta2">[1]Главн!$C$19</definedName>
    <definedName name="Z_9D8A7FE8_EB32_11D6_AAD8_00E04C390749_.wvu.Cols" localSheetId="2" hidden="1">#REF!</definedName>
    <definedName name="Z_9D8A7FE8_EB32_11D6_AAD8_00E04C390749_.wvu.Cols" hidden="1">#REF!</definedName>
    <definedName name="АвПокуп" localSheetId="2">#REF!</definedName>
    <definedName name="АвПокуп">#REF!</definedName>
    <definedName name="АвПокуп1" localSheetId="2">#REF!</definedName>
    <definedName name="АвПокуп1">#REF!</definedName>
    <definedName name="АвПост" localSheetId="2">#REF!</definedName>
    <definedName name="АвПост">#REF!</definedName>
    <definedName name="АвПост1" localSheetId="2">#REF!</definedName>
    <definedName name="АвПост1">#REF!</definedName>
    <definedName name="адм" localSheetId="2">#REF!</definedName>
    <definedName name="адм" localSheetId="8">#REF!</definedName>
    <definedName name="адм">#REF!</definedName>
    <definedName name="арекет" localSheetId="2">#REF!</definedName>
    <definedName name="арекет" localSheetId="0">#REF!</definedName>
    <definedName name="арекет">#REF!</definedName>
    <definedName name="арекет2" localSheetId="2">#REF!</definedName>
    <definedName name="арекет2" localSheetId="0">#REF!</definedName>
    <definedName name="арекет2">#REF!</definedName>
    <definedName name="арекет3" localSheetId="2">#REF!</definedName>
    <definedName name="арекет3" localSheetId="0">#REF!</definedName>
    <definedName name="арекет3">#REF!</definedName>
    <definedName name="арэк" localSheetId="2">#REF!</definedName>
    <definedName name="арэк" localSheetId="0">#REF!</definedName>
    <definedName name="арэк">#REF!</definedName>
    <definedName name="арэк2" localSheetId="2">#REF!</definedName>
    <definedName name="арэк2" localSheetId="0">#REF!</definedName>
    <definedName name="арэк2">#REF!</definedName>
    <definedName name="арэк3" localSheetId="2">#REF!</definedName>
    <definedName name="арэк3" localSheetId="0">#REF!</definedName>
    <definedName name="арэк3">#REF!</definedName>
    <definedName name="аств" localSheetId="2">#REF!</definedName>
    <definedName name="аств" localSheetId="0">#REF!</definedName>
    <definedName name="аств">#REF!</definedName>
    <definedName name="аств2" localSheetId="2">#REF!</definedName>
    <definedName name="аств2" localSheetId="0">#REF!</definedName>
    <definedName name="аств2">#REF!</definedName>
    <definedName name="аств3" localSheetId="2">#REF!</definedName>
    <definedName name="аств3" localSheetId="0">#REF!</definedName>
    <definedName name="аств3">#REF!</definedName>
    <definedName name="атырау" localSheetId="2">#REF!</definedName>
    <definedName name="атырау" localSheetId="0">#REF!</definedName>
    <definedName name="атырау">#REF!</definedName>
    <definedName name="атырау2" localSheetId="2">#REF!</definedName>
    <definedName name="атырау2" localSheetId="0">#REF!</definedName>
    <definedName name="атырау2">#REF!</definedName>
    <definedName name="атырау3" localSheetId="2">#REF!</definedName>
    <definedName name="атырау3" localSheetId="0">#REF!</definedName>
    <definedName name="атырау3">#REF!</definedName>
    <definedName name="баланс_стоимость" localSheetId="2">'[9]объекты обществаКокшетау'!#REF!</definedName>
    <definedName name="баланс_стоимость" localSheetId="4">'[10]объекты обществаКокшетау'!#REF!</definedName>
    <definedName name="баланс_стоимость" localSheetId="8">'[11]объекты обществаКокшетау'!#REF!</definedName>
    <definedName name="баланс_стоимость" localSheetId="7">'[10]объекты обществаКокшетау'!#REF!</definedName>
    <definedName name="баланс_стоимость" localSheetId="5">'[10]объекты обществаКокшетау'!#REF!</definedName>
    <definedName name="баланс_стоимость" localSheetId="6">'[10]объекты обществаКокшетау'!#REF!</definedName>
    <definedName name="баланс_стоимость">'[10]объекты обществаКокшетау'!#REF!</definedName>
    <definedName name="бву">'[12]Фин. пок-ли'!$C$17</definedName>
    <definedName name="ВА1" localSheetId="2">#REF!</definedName>
    <definedName name="ВА1">#REF!</definedName>
    <definedName name="Вал" localSheetId="2">#REF!</definedName>
    <definedName name="Вал" localSheetId="8">#REF!</definedName>
    <definedName name="Вал">#REF!</definedName>
    <definedName name="ВалП1" localSheetId="2">#REF!</definedName>
    <definedName name="ВалП1" localSheetId="4">#REF!</definedName>
    <definedName name="ВалП1" localSheetId="7">#REF!</definedName>
    <definedName name="ВалП1" localSheetId="5">#REF!</definedName>
    <definedName name="ВалП1" localSheetId="6">#REF!</definedName>
    <definedName name="ВалП1">#REF!</definedName>
    <definedName name="Валюта" localSheetId="2">#REF!</definedName>
    <definedName name="Валюта">#REF!</definedName>
    <definedName name="вид_инвестиций" localSheetId="2">[2]Invest!$C$7:$C$240</definedName>
    <definedName name="вид_инвестиций" localSheetId="8">[3]Invest!$C$7:$C$240</definedName>
    <definedName name="вид_инвестиций">[1]Invest!$C$7:$C$240</definedName>
    <definedName name="Вита_осн">'[13]ИсхД+'!$A$2</definedName>
    <definedName name="ВК" localSheetId="2">#REF!</definedName>
    <definedName name="ВК">#REF!</definedName>
    <definedName name="ВК1" localSheetId="2">#REF!</definedName>
    <definedName name="ВК1">#REF!</definedName>
    <definedName name="ВК2" localSheetId="2">#REF!</definedName>
    <definedName name="ВК2">#REF!</definedName>
    <definedName name="ВК3" localSheetId="2">#REF!</definedName>
    <definedName name="ВК3">#REF!</definedName>
    <definedName name="вложения" localSheetId="2">'[2]Граф кап инвестиц'!$B$8:$B$12</definedName>
    <definedName name="вложения" localSheetId="8">'[3]Граф кап инвестиц'!$B$8:$B$12</definedName>
    <definedName name="вложения">'[1]Граф кап инвестиц'!$B$8:$B$12</definedName>
    <definedName name="ВР1" localSheetId="2">#REF!</definedName>
    <definedName name="ВР1">#REF!</definedName>
    <definedName name="ВРО1" localSheetId="2">#REF!</definedName>
    <definedName name="ВРО1">#REF!</definedName>
    <definedName name="всего_долл" localSheetId="2">'[9]объекты обществаКокшетау'!#REF!</definedName>
    <definedName name="всего_долл" localSheetId="4">'[10]объекты обществаКокшетау'!#REF!</definedName>
    <definedName name="всего_долл" localSheetId="8">'[11]объекты обществаКокшетау'!#REF!</definedName>
    <definedName name="всего_долл" localSheetId="7">'[10]объекты обществаКокшетау'!#REF!</definedName>
    <definedName name="всего_долл" localSheetId="5">'[10]объекты обществаКокшетау'!#REF!</definedName>
    <definedName name="всего_долл" localSheetId="6">'[10]объекты обществаКокшетау'!#REF!</definedName>
    <definedName name="всего_долл">'[10]объекты обществаКокшетау'!#REF!</definedName>
    <definedName name="газсервис" localSheetId="2">#REF!</definedName>
    <definedName name="газсервис" localSheetId="0">#REF!</definedName>
    <definedName name="газсервис">#REF!</definedName>
    <definedName name="газсервис2" localSheetId="2">#REF!</definedName>
    <definedName name="газсервис2" localSheetId="0">#REF!</definedName>
    <definedName name="газсервис2">#REF!</definedName>
    <definedName name="газсервис3" localSheetId="2">#REF!</definedName>
    <definedName name="газсервис3" localSheetId="0">#REF!</definedName>
    <definedName name="газсервис3">#REF!</definedName>
    <definedName name="год">[14]Осн.показ!$D$8</definedName>
    <definedName name="год1">[14]Осн.показ!$D$9</definedName>
    <definedName name="ГотПр" localSheetId="2">#REF!</definedName>
    <definedName name="ГотПр">#REF!</definedName>
    <definedName name="ГотПр1" localSheetId="2">#REF!</definedName>
    <definedName name="ГотПр1">#REF!</definedName>
    <definedName name="д" localSheetId="2">#REF!</definedName>
    <definedName name="д">#REF!</definedName>
    <definedName name="Дебиторская__задолженность">'[6]Дин. оборотн. ср-в!!!'!$B$25+'[6]Дин. оборотн. ср-в!!!'!$B$26+'[6]Дин. оборотн. ср-в!!!'!$B$27+'[6]Дин. оборотн. ср-в!!!'!$B$28+'[6]Дин. оборотн. ср-в!!!'!$B$29+'[6]Дин. оборотн. ср-в!!!'!$B$30+'[6]Дин. оборотн. ср-в!!!'!$B$31+'[6]Дин. оборотн. ср-в!!!'!$B$33</definedName>
    <definedName name="Дебиторская_задолженность_Ст_сть_всех_активов">'[6]Уровень показателей!!!'!$E$18/'[6]Б3!!!'!$C$58</definedName>
    <definedName name="ДЗ" localSheetId="2">#REF!</definedName>
    <definedName name="ДЗ">#REF!</definedName>
    <definedName name="ДЗ1" localSheetId="2">#REF!</definedName>
    <definedName name="ДЗ1">#REF!</definedName>
    <definedName name="дз1к">[6]Б1!$D$34+[6]Б1!$D$35+[6]Б1!$D$36+[6]Б1!$D$37+[6]Б1!$D$38+[6]Б1!$D$39</definedName>
    <definedName name="дз1н">[6]Б1!$C$34++[6]Б1!$C$35+[6]Б1!$C$36+[6]Б1!$C$37+[6]Б1!$C$38+[6]Б1!$C$39</definedName>
    <definedName name="дз94к" localSheetId="2">[6]Б1!#REF!+[6]Б1!#REF!+[6]Б1!#REF!+[6]Б1!#REF!+[6]Б1!#REF!+[6]Б1!#REF!+[6]Б1!#REF!</definedName>
    <definedName name="дз94к" localSheetId="4">[6]Б1!#REF!+[6]Б1!#REF!+[6]Б1!#REF!+[6]Б1!#REF!+[6]Б1!#REF!+[6]Б1!#REF!+[6]Б1!#REF!</definedName>
    <definedName name="дз94к" localSheetId="7">[6]Б1!#REF!+[6]Б1!#REF!+[6]Б1!#REF!+[6]Б1!#REF!+[6]Б1!#REF!+[6]Б1!#REF!+[6]Б1!#REF!</definedName>
    <definedName name="дз94к" localSheetId="5">[6]Б1!#REF!+[6]Б1!#REF!+[6]Б1!#REF!+[6]Б1!#REF!+[6]Б1!#REF!+[6]Б1!#REF!+[6]Б1!#REF!</definedName>
    <definedName name="дз94к" localSheetId="6">[6]Б1!#REF!+[6]Б1!#REF!+[6]Б1!#REF!+[6]Б1!#REF!+[6]Б1!#REF!+[6]Б1!#REF!+[6]Б1!#REF!</definedName>
    <definedName name="дз94к">[6]Б1!#REF!+[6]Б1!#REF!+[6]Б1!#REF!+[6]Б1!#REF!+[6]Б1!#REF!+[6]Б1!#REF!+[6]Б1!#REF!</definedName>
    <definedName name="дз94н" localSheetId="2">[6]Б1!#REF!+[6]Б1!#REF!+[6]Б1!#REF!+[6]Б1!#REF!+[6]Б1!#REF!+[6]Б1!#REF!+[6]Б1!#REF!</definedName>
    <definedName name="дз94н" localSheetId="4">[6]Б1!#REF!+[6]Б1!#REF!+[6]Б1!#REF!+[6]Б1!#REF!+[6]Б1!#REF!+[6]Б1!#REF!+[6]Б1!#REF!</definedName>
    <definedName name="дз94н" localSheetId="7">[6]Б1!#REF!+[6]Б1!#REF!+[6]Б1!#REF!+[6]Б1!#REF!+[6]Б1!#REF!+[6]Б1!#REF!+[6]Б1!#REF!</definedName>
    <definedName name="дз94н" localSheetId="5">[6]Б1!#REF!+[6]Б1!#REF!+[6]Б1!#REF!+[6]Б1!#REF!+[6]Б1!#REF!+[6]Б1!#REF!+[6]Б1!#REF!</definedName>
    <definedName name="дз94н" localSheetId="6">[6]Б1!#REF!+[6]Б1!#REF!+[6]Б1!#REF!+[6]Б1!#REF!+[6]Б1!#REF!+[6]Б1!#REF!+[6]Б1!#REF!</definedName>
    <definedName name="дз94н">[6]Б1!#REF!+[6]Б1!#REF!+[6]Б1!#REF!+[6]Б1!#REF!+[6]Б1!#REF!+[6]Б1!#REF!+[6]Б1!#REF!</definedName>
    <definedName name="ДК1" localSheetId="2">#REF!</definedName>
    <definedName name="ДК1">#REF!</definedName>
    <definedName name="дол" localSheetId="2">#REF!</definedName>
    <definedName name="дол">#REF!</definedName>
    <definedName name="долл" localSheetId="2">#REF!</definedName>
    <definedName name="долл" localSheetId="4">#REF!</definedName>
    <definedName name="долл" localSheetId="8">[15]Исх!$C$16</definedName>
    <definedName name="долл" localSheetId="7">#REF!</definedName>
    <definedName name="долл" localSheetId="5">#REF!</definedName>
    <definedName name="долл" localSheetId="6">ФОТ!#REF!</definedName>
    <definedName name="долл">#REF!</definedName>
    <definedName name="доллар" localSheetId="2">[16]Параметры!$C$18</definedName>
    <definedName name="доллар" localSheetId="8">[17]Параметры!$C$18</definedName>
    <definedName name="доллар">[18]Параметры!$C$18</definedName>
    <definedName name="дох" localSheetId="2">#REF!</definedName>
    <definedName name="дох" localSheetId="8">#REF!</definedName>
    <definedName name="дох">#REF!</definedName>
    <definedName name="дсша" localSheetId="2">#REF!</definedName>
    <definedName name="дсша" localSheetId="4">#REF!</definedName>
    <definedName name="дсша" localSheetId="8">#REF!</definedName>
    <definedName name="дсша" localSheetId="7">#REF!</definedName>
    <definedName name="дсша" localSheetId="5">#REF!</definedName>
    <definedName name="дсша" localSheetId="6">#REF!</definedName>
    <definedName name="дсша">#REF!</definedName>
    <definedName name="дт" localSheetId="2">'[19]пост. пар.'!$C$13</definedName>
    <definedName name="дт" localSheetId="8">'[20]пост. пар.'!$C$13</definedName>
    <definedName name="дт">'[21]пост. пар.'!$C$13</definedName>
    <definedName name="евр">[14]Осн.показ!$D$13</definedName>
    <definedName name="евро" localSheetId="2">#REF!</definedName>
    <definedName name="евро">#REF!</definedName>
    <definedName name="ждд" localSheetId="2">#REF!</definedName>
    <definedName name="ждд" localSheetId="8">#REF!</definedName>
    <definedName name="ждд">#REF!</definedName>
    <definedName name="_xlnm.Print_Titles" localSheetId="2">Баланс!$A:$A</definedName>
    <definedName name="_xlnm.Print_Titles" localSheetId="1">'Доходы и расходы '!$A:$A</definedName>
    <definedName name="_xlnm.Print_Titles" localSheetId="9">Инв!$4:$4</definedName>
    <definedName name="_xlnm.Print_Titles" localSheetId="8">кр!$A:$B</definedName>
    <definedName name="_xlnm.Print_Titles" localSheetId="6">ФОТ!$4:$4</definedName>
    <definedName name="Зап" localSheetId="2">#REF!</definedName>
    <definedName name="Зап">#REF!</definedName>
    <definedName name="Зап1" localSheetId="2">#REF!</definedName>
    <definedName name="Зап1">#REF!</definedName>
    <definedName name="имя" localSheetId="2">#REF!</definedName>
    <definedName name="имя">#REF!</definedName>
    <definedName name="Инвестор1" localSheetId="2">[2]Главн!$C$8</definedName>
    <definedName name="Инвестор1" localSheetId="8">[3]Главн!$C$8</definedName>
    <definedName name="Инвестор1">[1]Главн!$C$8</definedName>
    <definedName name="Инвестор2" localSheetId="2">[2]Главн!$C$9</definedName>
    <definedName name="Инвестор2" localSheetId="8">[3]Главн!$C$9</definedName>
    <definedName name="Инвестор2">[1]Главн!$C$9</definedName>
    <definedName name="Инвестор3" localSheetId="2">[2]Главн!$C$10</definedName>
    <definedName name="Инвестор3" localSheetId="8">[3]Главн!$C$10</definedName>
    <definedName name="Инвестор3">[1]Главн!$C$10</definedName>
    <definedName name="инициатор" localSheetId="2">[2]Главн!$C$7</definedName>
    <definedName name="инициатор" localSheetId="8">[3]Главн!$C$7</definedName>
    <definedName name="инициатор">[1]Главн!$C$7</definedName>
    <definedName name="Инт" localSheetId="2">#REF!</definedName>
    <definedName name="Инт" localSheetId="4">#REF!</definedName>
    <definedName name="Инт" localSheetId="7">#REF!</definedName>
    <definedName name="Инт" localSheetId="5">#REF!</definedName>
    <definedName name="Инт" localSheetId="6">#REF!</definedName>
    <definedName name="Инт">#REF!</definedName>
    <definedName name="итого_в_долл" localSheetId="2">'[9]объекты обществаКокшетау'!#REF!</definedName>
    <definedName name="итого_в_долл" localSheetId="4">'[10]объекты обществаКокшетау'!#REF!</definedName>
    <definedName name="итого_в_долл" localSheetId="8">'[11]объекты обществаКокшетау'!#REF!</definedName>
    <definedName name="итого_в_долл" localSheetId="7">'[10]объекты обществаКокшетау'!#REF!</definedName>
    <definedName name="итого_в_долл" localSheetId="5">'[10]объекты обществаКокшетау'!#REF!</definedName>
    <definedName name="итого_в_долл" localSheetId="6">'[10]объекты обществаКокшетау'!#REF!</definedName>
    <definedName name="итого_в_долл">'[10]объекты обществаКокшетау'!#REF!</definedName>
    <definedName name="июль" localSheetId="2">#REF!</definedName>
    <definedName name="июль" localSheetId="8">#REF!</definedName>
    <definedName name="июль">#REF!</definedName>
    <definedName name="Каламкас" localSheetId="2">'[22]объекты обществаКокшетау'!#REF!</definedName>
    <definedName name="Каламкас" localSheetId="4">'[22]объекты обществаКокшетау'!#REF!</definedName>
    <definedName name="Каламкас" localSheetId="7">'[22]объекты обществаКокшетау'!#REF!</definedName>
    <definedName name="Каламкас" localSheetId="5">'[22]объекты обществаКокшетау'!#REF!</definedName>
    <definedName name="Каламкас" localSheetId="6">'[22]объекты обществаКокшетау'!#REF!</definedName>
    <definedName name="Каламкас">'[22]объекты обществаКокшетау'!#REF!</definedName>
    <definedName name="кндс" localSheetId="2">#REF!</definedName>
    <definedName name="кндс" localSheetId="4">#REF!</definedName>
    <definedName name="кндс" localSheetId="8">[14]Осн.показ!$D$15</definedName>
    <definedName name="кндс" localSheetId="7">#REF!</definedName>
    <definedName name="кндс" localSheetId="5">#REF!</definedName>
    <definedName name="кндс" localSheetId="6">ФОТ!#REF!</definedName>
    <definedName name="кндс">#REF!</definedName>
    <definedName name="кндс1" localSheetId="2">[23]Исх!$C$8</definedName>
    <definedName name="кндс1" localSheetId="10">[24]Исх!$C$8</definedName>
    <definedName name="кндс1" localSheetId="8">[15]Исх!$C$8</definedName>
    <definedName name="кндс1">[25]Исх!$C$8</definedName>
    <definedName name="Код" localSheetId="2">#REF!</definedName>
    <definedName name="Код">#REF!</definedName>
    <definedName name="компресс" localSheetId="2">#REF!</definedName>
    <definedName name="компресс" localSheetId="4">#REF!</definedName>
    <definedName name="компресс" localSheetId="7">#REF!</definedName>
    <definedName name="компресс" localSheetId="5">#REF!</definedName>
    <definedName name="компресс" localSheetId="6">#REF!</definedName>
    <definedName name="компресс">#REF!</definedName>
    <definedName name="кре" localSheetId="2">#REF!</definedName>
    <definedName name="кре" localSheetId="8">#REF!</definedName>
    <definedName name="кре">#REF!</definedName>
    <definedName name="Кредит_перераб" localSheetId="2">[26]Общ_Д!#REF!</definedName>
    <definedName name="Кредит_перераб" localSheetId="4">[26]Общ_Д!#REF!</definedName>
    <definedName name="Кредит_перераб" localSheetId="7">[26]Общ_Д!#REF!</definedName>
    <definedName name="Кредит_перераб" localSheetId="5">[26]Общ_Д!#REF!</definedName>
    <definedName name="Кредит_перераб" localSheetId="6">[26]Общ_Д!#REF!</definedName>
    <definedName name="Кредит_перераб">[26]Общ_Д!#REF!</definedName>
    <definedName name="Кредит_произв" localSheetId="2">[26]Общ_Д!#REF!</definedName>
    <definedName name="Кредит_произв" localSheetId="4">[26]Общ_Д!#REF!</definedName>
    <definedName name="Кредит_произв" localSheetId="7">[26]Общ_Д!#REF!</definedName>
    <definedName name="Кредит_произв" localSheetId="5">[26]Общ_Д!#REF!</definedName>
    <definedName name="Кредит_произв" localSheetId="6">[26]Общ_Д!#REF!</definedName>
    <definedName name="Кредит_произв">[26]Общ_Д!#REF!</definedName>
    <definedName name="Кредит_производство" localSheetId="2">[26]Общ_Д!#REF!</definedName>
    <definedName name="Кредит_производство" localSheetId="4">[26]Общ_Д!#REF!</definedName>
    <definedName name="Кредит_производство" localSheetId="7">[26]Общ_Д!#REF!</definedName>
    <definedName name="Кредит_производство" localSheetId="5">[26]Общ_Д!#REF!</definedName>
    <definedName name="Кредит_производство" localSheetId="6">[26]Общ_Д!#REF!</definedName>
    <definedName name="Кредит_производство">[26]Общ_Д!#REF!</definedName>
    <definedName name="кросс_курс">'[27]Приобретение О.С.'!$F$3</definedName>
    <definedName name="кулагер" localSheetId="2">#REF!</definedName>
    <definedName name="кулагер" localSheetId="0">#REF!</definedName>
    <definedName name="кулагер">#REF!</definedName>
    <definedName name="кулагер2" localSheetId="2">#REF!</definedName>
    <definedName name="кулагер2" localSheetId="0">#REF!</definedName>
    <definedName name="кулагер2">#REF!</definedName>
    <definedName name="кулагер3" localSheetId="2">#REF!</definedName>
    <definedName name="кулагер3" localSheetId="0">#REF!</definedName>
    <definedName name="кулагер3">#REF!</definedName>
    <definedName name="кумыскаскыр" localSheetId="2">#REF!</definedName>
    <definedName name="кумыскаскыр" localSheetId="0">#REF!</definedName>
    <definedName name="кумыскаскыр">#REF!</definedName>
    <definedName name="кумыскаскыр2" localSheetId="2">#REF!</definedName>
    <definedName name="кумыскаскыр2" localSheetId="0">#REF!</definedName>
    <definedName name="кумыскаскыр2">#REF!</definedName>
    <definedName name="кумыскаскыр3" localSheetId="2">#REF!</definedName>
    <definedName name="кумыскаскыр3" localSheetId="0">#REF!</definedName>
    <definedName name="кумыскаскыр3">#REF!</definedName>
    <definedName name="курс" localSheetId="2">[28]Исх!$C$5</definedName>
    <definedName name="курс" localSheetId="10">'[29]Данные,рентаб'!$C$23</definedName>
    <definedName name="Курс" localSheetId="8">'[30]Перем. затраты'!$P$45</definedName>
    <definedName name="Курс" localSheetId="0">'[27]Перем. затраты'!$P$45</definedName>
    <definedName name="курс">Исх!#REF!</definedName>
    <definedName name="курс_доллара_сегодня" localSheetId="2">[31]константы!$A$15</definedName>
    <definedName name="курс_доллара_сегодня" localSheetId="8">[32]константы!$A$15</definedName>
    <definedName name="курс_доллара_сегодня">[33]константы!$A$15</definedName>
    <definedName name="курс_НБРК" localSheetId="2">'[9]объекты обществаКокшетау'!#REF!</definedName>
    <definedName name="курс_НБРК" localSheetId="4">'[10]объекты обществаКокшетау'!#REF!</definedName>
    <definedName name="курс_НБРК" localSheetId="8">'[11]объекты обществаКокшетау'!#REF!</definedName>
    <definedName name="курс_НБРК" localSheetId="7">'[10]объекты обществаКокшетау'!#REF!</definedName>
    <definedName name="курс_НБРК" localSheetId="5">'[10]объекты обществаКокшетау'!#REF!</definedName>
    <definedName name="курс_НБРК" localSheetId="6">'[10]объекты обществаКокшетау'!#REF!</definedName>
    <definedName name="курс_НБРК">'[10]объекты обществаКокшетау'!#REF!</definedName>
    <definedName name="Курс1" localSheetId="2">#REF!</definedName>
    <definedName name="Курс1" localSheetId="4">#REF!</definedName>
    <definedName name="Курс1" localSheetId="8">#REF!</definedName>
    <definedName name="Курс1" localSheetId="7">#REF!</definedName>
    <definedName name="Курс1" localSheetId="5">#REF!</definedName>
    <definedName name="Курс1" localSheetId="6">#REF!</definedName>
    <definedName name="Курс1">#REF!</definedName>
    <definedName name="Курс10" localSheetId="2">[34]Финпоки1!#REF!</definedName>
    <definedName name="Курс10" localSheetId="4">[34]Финпоки1!#REF!</definedName>
    <definedName name="Курс10" localSheetId="7">[34]Финпоки1!#REF!</definedName>
    <definedName name="Курс10" localSheetId="5">[34]Финпоки1!#REF!</definedName>
    <definedName name="Курс10" localSheetId="6">[34]Финпоки1!#REF!</definedName>
    <definedName name="Курс10">[34]Финпоки1!#REF!</definedName>
    <definedName name="курсСША" localSheetId="2">#REF!</definedName>
    <definedName name="курсСША" localSheetId="8">#REF!</definedName>
    <definedName name="курсСША">#REF!</definedName>
    <definedName name="мес" localSheetId="2">[35]Осн.показ!$C$10</definedName>
    <definedName name="мес" localSheetId="8">[36]Осн.показ!$C$10</definedName>
    <definedName name="мес">[37]Осн.показ!$C$10</definedName>
    <definedName name="мес1" localSheetId="2">[35]Осн.показ!$C$11</definedName>
    <definedName name="мес1" localSheetId="8">[36]Осн.показ!$C$11</definedName>
    <definedName name="мес1">[37]Осн.показ!$C$11</definedName>
    <definedName name="металлоформы" localSheetId="2">#REF!</definedName>
    <definedName name="металлоформы" localSheetId="4">#REF!</definedName>
    <definedName name="металлоформы" localSheetId="7">#REF!</definedName>
    <definedName name="металлоформы" localSheetId="5">#REF!</definedName>
    <definedName name="металлоформы" localSheetId="6">#REF!</definedName>
    <definedName name="металлоформы">#REF!</definedName>
    <definedName name="МОВ" localSheetId="2">#REF!</definedName>
    <definedName name="МОВ">#REF!</definedName>
    <definedName name="Мощность" localSheetId="2">[38]Параметры!$C$2</definedName>
    <definedName name="Мощность" localSheetId="8">[39]Параметры!$C$2</definedName>
    <definedName name="Мощность">[40]Параметры!$C$2</definedName>
    <definedName name="МРП">'[27]Перем. затраты'!$P$46</definedName>
    <definedName name="Название" localSheetId="2">#REF!</definedName>
    <definedName name="Название">#REF!</definedName>
    <definedName name="Наименование">'[7]План пр-ва'!$A$6</definedName>
    <definedName name="ндс" localSheetId="2">[28]Исх!$C$8</definedName>
    <definedName name="ндс" localSheetId="10">[41]Исх!$C$9</definedName>
    <definedName name="НДС" localSheetId="8">'[30]Перем. затраты'!$P$47</definedName>
    <definedName name="НДС" localSheetId="6">ФОТ!#REF!</definedName>
    <definedName name="ндс">Исх!$C$17</definedName>
    <definedName name="НДС_2003" localSheetId="8">'[30]Перем. затраты'!$P$48</definedName>
    <definedName name="НДС_2003">'[27]Перем. затраты'!$P$48</definedName>
    <definedName name="НДС1" localSheetId="2">[23]Исх!$C$7</definedName>
    <definedName name="НДС1" localSheetId="10">[24]Исх!$C$7</definedName>
    <definedName name="НДС1" localSheetId="8">[15]Исх!$C$7</definedName>
    <definedName name="НДС1">[25]Исх!$C$7</definedName>
    <definedName name="НДС2">'[27]Перем. затраты'!$P$47</definedName>
    <definedName name="недвижКонсал" localSheetId="2">#REF!</definedName>
    <definedName name="недвижКонсал" localSheetId="0">#REF!</definedName>
    <definedName name="недвижКонсал">#REF!</definedName>
    <definedName name="недвижКонсал2" localSheetId="2">#REF!</definedName>
    <definedName name="недвижКонсал2" localSheetId="0">#REF!</definedName>
    <definedName name="недвижКонсал2">#REF!</definedName>
    <definedName name="недвижКонсал3" localSheetId="2">#REF!</definedName>
    <definedName name="недвижКонсал3" localSheetId="0">#REF!</definedName>
    <definedName name="недвижКонсал3">#REF!</definedName>
    <definedName name="НПр" localSheetId="2">#REF!</definedName>
    <definedName name="НПр">#REF!</definedName>
    <definedName name="НПр1" localSheetId="2">#REF!</definedName>
    <definedName name="НПр1">#REF!</definedName>
    <definedName name="_xlnm.Print_Area" localSheetId="2">Баланс!$A$1:$AF$26</definedName>
    <definedName name="_xlnm.Print_Area" localSheetId="1">'Доходы и расходы '!$A$1:$AY$30</definedName>
    <definedName name="_xlnm.Print_Area" localSheetId="9">Инв!$A$1:$Z$47</definedName>
    <definedName name="_xlnm.Print_Area" localSheetId="8">кр!$A$1:$CM$13</definedName>
    <definedName name="_xlnm.Print_Area" localSheetId="0">'Прогноз движения денежных средс'!$A$1:$AY$35</definedName>
    <definedName name="_xlnm.Print_Area" localSheetId="6">ФОТ!$A$1:$K$37</definedName>
    <definedName name="обм" localSheetId="2">Баланс!#REF!</definedName>
    <definedName name="обм" localSheetId="10">[42]ф2!#REF!</definedName>
    <definedName name="обм" localSheetId="4">'Доходы и расходы '!#REF!</definedName>
    <definedName name="обм" localSheetId="8">[43]ф2!#REF!</definedName>
    <definedName name="обм" localSheetId="7">'Доходы и расходы '!#REF!</definedName>
    <definedName name="обм" localSheetId="5">'Доходы и расходы '!#REF!</definedName>
    <definedName name="обм" localSheetId="6">'Доходы и расходы '!#REF!</definedName>
    <definedName name="обм">'Доходы и расходы '!#REF!</definedName>
    <definedName name="оборудование_ЖД" localSheetId="2">#REF!</definedName>
    <definedName name="оборудование_ЖД" localSheetId="4">#REF!</definedName>
    <definedName name="оборудование_ЖД" localSheetId="7">#REF!</definedName>
    <definedName name="оборудование_ЖД" localSheetId="5">#REF!</definedName>
    <definedName name="оборудование_ЖД" localSheetId="6">#REF!</definedName>
    <definedName name="оборудование_ЖД">#REF!</definedName>
    <definedName name="общ" localSheetId="2">#REF!</definedName>
    <definedName name="общ" localSheetId="8">#REF!</definedName>
    <definedName name="общ">#REF!</definedName>
    <definedName name="объем">'[8]Осн. пара'!$C$6</definedName>
    <definedName name="объемгод">'[8]Осн. пара'!$C$7</definedName>
    <definedName name="ОС" localSheetId="2">[35]ОС!$D$27</definedName>
    <definedName name="ОС" localSheetId="8">[36]ОС!$D$27</definedName>
    <definedName name="ОС">[37]ОС!$D$27</definedName>
    <definedName name="отрасль">[6]Б1!$B$6</definedName>
    <definedName name="пер" localSheetId="2">#REF!</definedName>
    <definedName name="пер">#REF!</definedName>
    <definedName name="ПерЗ1" localSheetId="2">#REF!</definedName>
    <definedName name="ПерЗ1">#REF!</definedName>
    <definedName name="План_производства" localSheetId="2">#REF!</definedName>
    <definedName name="План_производства">#REF!</definedName>
    <definedName name="ПМ">'[27]Перем. затраты'!$K$3</definedName>
    <definedName name="подстанция" localSheetId="2">#REF!</definedName>
    <definedName name="подстанция" localSheetId="4">#REF!</definedName>
    <definedName name="подстанция" localSheetId="7">#REF!</definedName>
    <definedName name="подстанция" localSheetId="5">#REF!</definedName>
    <definedName name="подстанция" localSheetId="6">#REF!</definedName>
    <definedName name="подстанция">#REF!</definedName>
    <definedName name="Показатели" localSheetId="2">[2]Главн!$C$2</definedName>
    <definedName name="Показатели" localSheetId="8">[3]Главн!$C$2</definedName>
    <definedName name="Показатели">[1]Главн!$C$2</definedName>
    <definedName name="пос" localSheetId="2">#REF!</definedName>
    <definedName name="пос">#REF!</definedName>
    <definedName name="ПОсД1" localSheetId="2">#REF!</definedName>
    <definedName name="ПОсД1">#REF!</definedName>
    <definedName name="пост" localSheetId="2">#REF!</definedName>
    <definedName name="пост">#REF!</definedName>
    <definedName name="ПостЗ1" localSheetId="2">#REF!</definedName>
    <definedName name="ПостЗ1">#REF!</definedName>
    <definedName name="приозернвй" localSheetId="2">#REF!</definedName>
    <definedName name="приозернвй" localSheetId="0">#REF!</definedName>
    <definedName name="приозернвй">#REF!</definedName>
    <definedName name="приозерный2" localSheetId="2">#REF!</definedName>
    <definedName name="приозерный2" localSheetId="0">#REF!</definedName>
    <definedName name="приозерный2">#REF!</definedName>
    <definedName name="приозерный3" localSheetId="2">#REF!</definedName>
    <definedName name="приозерный3" localSheetId="0">#REF!</definedName>
    <definedName name="приозерный3">#REF!</definedName>
    <definedName name="Проч" localSheetId="2">#REF!</definedName>
    <definedName name="Проч">#REF!</definedName>
    <definedName name="Проч1" localSheetId="2">#REF!</definedName>
    <definedName name="Проч1">#REF!</definedName>
    <definedName name="раб" localSheetId="2">'[44]Осн. пара'!$C$9</definedName>
    <definedName name="раб" localSheetId="8">'[45]Осн. пара'!$C$9</definedName>
    <definedName name="раб">'[46]Осн. пара'!$C$9</definedName>
    <definedName name="рас" localSheetId="2">[35]Осн.показ!$C$12</definedName>
    <definedName name="рас" localSheetId="8">[36]Осн.показ!$C$12</definedName>
    <definedName name="рас">[37]Осн.показ!$C$12</definedName>
    <definedName name="рбу" localSheetId="2">#REF!</definedName>
    <definedName name="рбу" localSheetId="4">#REF!</definedName>
    <definedName name="рбу" localSheetId="7">#REF!</definedName>
    <definedName name="рбу" localSheetId="5">#REF!</definedName>
    <definedName name="рбу" localSheetId="6">#REF!</definedName>
    <definedName name="рбу">#REF!</definedName>
    <definedName name="рос" localSheetId="2">'[19]пост. пар.'!$C$8</definedName>
    <definedName name="рос" localSheetId="8">'[20]пост. пар.'!$C$8</definedName>
    <definedName name="рос">'[21]пост. пар.'!$C$8</definedName>
    <definedName name="руб" localSheetId="2">#REF!</definedName>
    <definedName name="руб" localSheetId="4">#REF!</definedName>
    <definedName name="руб" localSheetId="7">#REF!</definedName>
    <definedName name="руб" localSheetId="5">#REF!</definedName>
    <definedName name="руб" localSheetId="6">ФОТ!#REF!</definedName>
    <definedName name="руб">#REF!</definedName>
    <definedName name="себ" localSheetId="2">Баланс!#REF!</definedName>
    <definedName name="себ" localSheetId="10">[42]ф2!#REF!</definedName>
    <definedName name="себ" localSheetId="4">'Доходы и расходы '!#REF!</definedName>
    <definedName name="себ" localSheetId="8">[43]ф2!#REF!</definedName>
    <definedName name="себ" localSheetId="7">'Доходы и расходы '!#REF!</definedName>
    <definedName name="себ" localSheetId="5">'Доходы и расходы '!#REF!</definedName>
    <definedName name="себ" localSheetId="6">'Доходы и расходы '!#REF!</definedName>
    <definedName name="себ">'Доходы и расходы '!#REF!</definedName>
    <definedName name="ситиПалас" localSheetId="2">#REF!</definedName>
    <definedName name="ситиПалас" localSheetId="0">#REF!</definedName>
    <definedName name="ситиПалас">#REF!</definedName>
    <definedName name="ситиПалас2" localSheetId="2">#REF!</definedName>
    <definedName name="ситиПалас2" localSheetId="0">#REF!</definedName>
    <definedName name="ситиПалас2">#REF!</definedName>
    <definedName name="ситиПалас3" localSheetId="2">#REF!</definedName>
    <definedName name="ситиПалас3" localSheetId="0">#REF!</definedName>
    <definedName name="ситиПалас3">#REF!</definedName>
    <definedName name="склад_продукции" localSheetId="2">#REF!</definedName>
    <definedName name="склад_продукции" localSheetId="4">#REF!</definedName>
    <definedName name="склад_продукции" localSheetId="7">#REF!</definedName>
    <definedName name="склад_продукции" localSheetId="5">#REF!</definedName>
    <definedName name="склад_продукции" localSheetId="6">#REF!</definedName>
    <definedName name="склад_продукции">#REF!</definedName>
    <definedName name="склад_цем" localSheetId="2">#REF!</definedName>
    <definedName name="склад_цем" localSheetId="4">#REF!</definedName>
    <definedName name="склад_цем" localSheetId="7">#REF!</definedName>
    <definedName name="склад_цем" localSheetId="5">#REF!</definedName>
    <definedName name="склад_цем" localSheetId="6">#REF!</definedName>
    <definedName name="склад_цем">#REF!</definedName>
    <definedName name="соц1" localSheetId="2">[2]Главн!$D$48</definedName>
    <definedName name="соц1" localSheetId="8">[3]Главн!$D$48</definedName>
    <definedName name="соц1">[1]Главн!$D$48</definedName>
    <definedName name="соц2" localSheetId="2">[2]Главн!$E$48</definedName>
    <definedName name="соц2" localSheetId="8">[3]Главн!$E$48</definedName>
    <definedName name="соц2">[1]Главн!$E$48</definedName>
    <definedName name="соц3" localSheetId="2">[2]Главн!$F$48</definedName>
    <definedName name="соц3" localSheetId="8">[3]Главн!$F$48</definedName>
    <definedName name="соц3">[1]Главн!$F$48</definedName>
    <definedName name="соц4" localSheetId="2">[2]Главн!$G$48</definedName>
    <definedName name="соц4" localSheetId="8">[3]Главн!$G$48</definedName>
    <definedName name="соц4">[1]Главн!$G$48</definedName>
    <definedName name="соц5" localSheetId="2">[2]Главн!$H$48</definedName>
    <definedName name="соц5" localSheetId="8">[3]Главн!$H$48</definedName>
    <definedName name="соц5">[1]Главн!$H$48</definedName>
    <definedName name="спецодежда" localSheetId="2">#REF!</definedName>
    <definedName name="спецодежда" localSheetId="4">#REF!</definedName>
    <definedName name="спецодежда" localSheetId="7">#REF!</definedName>
    <definedName name="спецодежда" localSheetId="5">#REF!</definedName>
    <definedName name="спецодежда" localSheetId="6">#REF!</definedName>
    <definedName name="спецодежда">#REF!</definedName>
    <definedName name="Срок_инвестиций1" localSheetId="2">[2]Invest!$I$7:$I$240</definedName>
    <definedName name="Срок_инвестиций1" localSheetId="8">[3]Invest!$I$7:$I$240</definedName>
    <definedName name="Срок_инвестиций1">[1]Invest!$I$7:$I$240</definedName>
    <definedName name="Срок_инвестиций2" localSheetId="2">[2]Invest!$M$7:$M$240</definedName>
    <definedName name="Срок_инвестиций2" localSheetId="8">[3]Invest!$M$7:$M$240</definedName>
    <definedName name="Срок_инвестиций2">[1]Invest!$M$7:$M$240</definedName>
    <definedName name="Срок_инвестиций3" localSheetId="2">[2]Invest!$Q$7:$Q$240</definedName>
    <definedName name="Срок_инвестиций3" localSheetId="8">[3]Invest!$Q$7:$Q$240</definedName>
    <definedName name="Срок_инвестиций3">[1]Invest!$Q$7:$Q$240</definedName>
    <definedName name="Срок_инвестиций4" localSheetId="2">[2]Invest!$U$7:$U$240</definedName>
    <definedName name="Срок_инвестиций4" localSheetId="8">[3]Invest!$U$7:$U$240</definedName>
    <definedName name="Срок_инвестиций4">[1]Invest!$U$7:$U$240</definedName>
    <definedName name="СрокПроекта" localSheetId="2">#REF!</definedName>
    <definedName name="СрокПроекта">#REF!</definedName>
    <definedName name="ст" localSheetId="2">[47]Норм!$F$9</definedName>
    <definedName name="ст" localSheetId="8">[48]Норм!$F$9</definedName>
    <definedName name="ст">[49]Норм!$F$9</definedName>
    <definedName name="СтавкаПроцента1">'[50]L-1'!$B$6</definedName>
    <definedName name="стоимость_в_долларах" localSheetId="2">'[9]объекты обществаКокшетау'!#REF!</definedName>
    <definedName name="стоимость_в_долларах" localSheetId="4">'[10]объекты обществаКокшетау'!#REF!</definedName>
    <definedName name="стоимость_в_долларах" localSheetId="8">'[11]объекты обществаКокшетау'!#REF!</definedName>
    <definedName name="стоимость_в_долларах" localSheetId="7">'[10]объекты обществаКокшетау'!#REF!</definedName>
    <definedName name="стоимость_в_долларах" localSheetId="5">'[10]объекты обществаКокшетау'!#REF!</definedName>
    <definedName name="стоимость_в_долларах" localSheetId="6">'[10]объекты обществаКокшетау'!#REF!</definedName>
    <definedName name="стоимость_в_долларах">'[10]объекты обществаКокшетау'!#REF!</definedName>
    <definedName name="Сумма_инвест1" localSheetId="2">[2]Invest!$H$7:$H$240</definedName>
    <definedName name="Сумма_инвест1" localSheetId="8">[3]Invest!$H$7:$H$240</definedName>
    <definedName name="Сумма_инвест1">[1]Invest!$H$7:$H$240</definedName>
    <definedName name="Сумма_инвест2" localSheetId="2">[2]Invest!$L$7:$L$240</definedName>
    <definedName name="Сумма_инвест2" localSheetId="8">[3]Invest!$L$7:$L$240</definedName>
    <definedName name="Сумма_инвест2">[1]Invest!$L$7:$L$240</definedName>
    <definedName name="Сумма_инвест3" localSheetId="2">[2]Invest!$P$7:$P$240</definedName>
    <definedName name="Сумма_инвест3" localSheetId="8">[3]Invest!$P$7:$P$240</definedName>
    <definedName name="Сумма_инвест3">[1]Invest!$P$7:$P$240</definedName>
    <definedName name="Сумма_инвест4" localSheetId="2">[2]Invest!$T$7:$T$240</definedName>
    <definedName name="Сумма_инвест4" localSheetId="8">[3]Invest!$T$7:$T$240</definedName>
    <definedName name="Сумма_инвест4">[1]Invest!$T$7:$T$240</definedName>
    <definedName name="СуммаКредита1">'[50]L-1'!$B$5</definedName>
    <definedName name="СчОпл" localSheetId="2">#REF!</definedName>
    <definedName name="СчОпл">#REF!</definedName>
    <definedName name="СчОпл1" localSheetId="2">#REF!</definedName>
    <definedName name="СчОпл1">#REF!</definedName>
    <definedName name="Сырье" localSheetId="2">#REF!</definedName>
    <definedName name="Сырье">#REF!</definedName>
    <definedName name="ТА1" localSheetId="2">#REF!</definedName>
    <definedName name="ТА1">#REF!</definedName>
    <definedName name="таблица_цен" localSheetId="2">[31]константы!$F$2:$G$30</definedName>
    <definedName name="таблица_цен" localSheetId="8">[32]константы!$F$2:$G$30</definedName>
    <definedName name="таблица_цен">[33]константы!$F$2:$G$30</definedName>
    <definedName name="тг" localSheetId="2">#REF!</definedName>
    <definedName name="тг" localSheetId="4">#REF!</definedName>
    <definedName name="тг" localSheetId="7">#REF!</definedName>
    <definedName name="тг" localSheetId="5">#REF!</definedName>
    <definedName name="тг" localSheetId="6">ФОТ!#REF!</definedName>
    <definedName name="тг">#REF!</definedName>
    <definedName name="Тов" localSheetId="2">#REF!</definedName>
    <definedName name="Тов">#REF!</definedName>
    <definedName name="Тов1" localSheetId="2">#REF!</definedName>
    <definedName name="Тов1">#REF!</definedName>
    <definedName name="ТовРеал1" localSheetId="2">#REF!</definedName>
    <definedName name="ТовРеал1" localSheetId="4">#REF!</definedName>
    <definedName name="ТовРеал1" localSheetId="7">#REF!</definedName>
    <definedName name="ТовРеал1" localSheetId="5">#REF!</definedName>
    <definedName name="ТовРеал1" localSheetId="6">#REF!</definedName>
    <definedName name="ТовРеал1">#REF!</definedName>
    <definedName name="убн96">'[13]Нетто3!!!'!$A$2</definedName>
    <definedName name="УК1" localSheetId="2">#REF!</definedName>
    <definedName name="УК1">#REF!</definedName>
    <definedName name="цен">[14]Осн.показ!$D$5</definedName>
    <definedName name="цен1" localSheetId="2">[35]Осн.показ!$C$6</definedName>
    <definedName name="цен1" localSheetId="8">[36]Осн.показ!$C$6</definedName>
    <definedName name="цен1">[37]Осн.показ!$C$6</definedName>
    <definedName name="цена">'[8]Осн. пара'!$C$2</definedName>
    <definedName name="Цена_бобов" localSheetId="2">[26]Дох!#REF!</definedName>
    <definedName name="Цена_бобов" localSheetId="4">[26]Дох!#REF!</definedName>
    <definedName name="Цена_бобов" localSheetId="7">[26]Дох!#REF!</definedName>
    <definedName name="Цена_бобов" localSheetId="5">[26]Дох!#REF!</definedName>
    <definedName name="Цена_бобов" localSheetId="6">[26]Дох!#REF!</definedName>
    <definedName name="Цена_бобов">[26]Дох!#REF!</definedName>
    <definedName name="Цена_реал" localSheetId="2">#REF!</definedName>
    <definedName name="Цена_реал">#REF!</definedName>
    <definedName name="цена1">'[8]Осн. пара'!$C$13</definedName>
    <definedName name="цех_пби" localSheetId="2">#REF!</definedName>
    <definedName name="цех_пби" localSheetId="4">#REF!</definedName>
    <definedName name="цех_пби" localSheetId="7">#REF!</definedName>
    <definedName name="цех_пби" localSheetId="5">#REF!</definedName>
    <definedName name="цех_пби" localSheetId="6">#REF!</definedName>
    <definedName name="цех_пби">#REF!</definedName>
    <definedName name="цр" localSheetId="2">#REF!</definedName>
    <definedName name="цр">#REF!</definedName>
  </definedNames>
  <calcPr calcId="152511"/>
</workbook>
</file>

<file path=xl/calcChain.xml><?xml version="1.0" encoding="utf-8"?>
<calcChain xmlns="http://schemas.openxmlformats.org/spreadsheetml/2006/main">
  <c r="AD4" i="8" l="1"/>
  <c r="AE4" i="8" s="1"/>
  <c r="AF4" i="8" s="1"/>
  <c r="AG4" i="8" s="1"/>
  <c r="AH4" i="8" s="1"/>
  <c r="AI4" i="8" s="1"/>
  <c r="AJ4" i="8" s="1"/>
  <c r="AK4" i="8" s="1"/>
  <c r="AL4" i="8" s="1"/>
  <c r="AM4" i="8" s="1"/>
  <c r="AN4" i="8" s="1"/>
  <c r="Q4" i="8"/>
  <c r="R4" i="8" s="1"/>
  <c r="S4" i="8" s="1"/>
  <c r="T4" i="8" s="1"/>
  <c r="U4" i="8" s="1"/>
  <c r="V4" i="8" s="1"/>
  <c r="W4" i="8" s="1"/>
  <c r="X4" i="8" s="1"/>
  <c r="Y4" i="8" s="1"/>
  <c r="Z4" i="8" s="1"/>
  <c r="AA4" i="8" s="1"/>
  <c r="C3" i="61"/>
  <c r="D3" i="61" s="1"/>
  <c r="E3" i="61" s="1"/>
  <c r="F3" i="61" s="1"/>
  <c r="F4" i="59"/>
  <c r="G4" i="59" s="1"/>
  <c r="H4" i="59" s="1"/>
  <c r="I4" i="59" s="1"/>
  <c r="J4" i="59" s="1"/>
  <c r="K4" i="59" s="1"/>
  <c r="L4" i="59" s="1"/>
  <c r="M4" i="59" s="1"/>
  <c r="N4" i="59" s="1"/>
  <c r="O4" i="59" s="1"/>
  <c r="P4" i="59" s="1"/>
  <c r="AE6" i="28"/>
  <c r="AF6" i="28" s="1"/>
  <c r="AG6" i="28" s="1"/>
  <c r="AH6" i="28" s="1"/>
  <c r="AI6" i="28" s="1"/>
  <c r="AJ6" i="28" s="1"/>
  <c r="AK6" i="28" s="1"/>
  <c r="AL6" i="28" s="1"/>
  <c r="AM6" i="28" s="1"/>
  <c r="AD6" i="28"/>
  <c r="Q6" i="28"/>
  <c r="R6" i="28" s="1"/>
  <c r="S6" i="28" s="1"/>
  <c r="T6" i="28" s="1"/>
  <c r="U6" i="28" s="1"/>
  <c r="V6" i="28" s="1"/>
  <c r="W6" i="28" s="1"/>
  <c r="X6" i="28" s="1"/>
  <c r="Y6" i="28" s="1"/>
  <c r="Z6" i="28" s="1"/>
  <c r="D5" i="66"/>
  <c r="E5" i="66" s="1"/>
  <c r="F5" i="66" s="1"/>
  <c r="G5" i="66" s="1"/>
  <c r="D4" i="62"/>
  <c r="E4" i="62" s="1"/>
  <c r="F4" i="62" s="1"/>
  <c r="G4" i="62" s="1"/>
  <c r="H28" i="66"/>
  <c r="H44" i="65"/>
  <c r="C39" i="65"/>
  <c r="C41" i="65"/>
  <c r="C40" i="65"/>
  <c r="C42" i="65"/>
  <c r="B5" i="64"/>
  <c r="B13" i="64"/>
  <c r="K2" i="65"/>
  <c r="B26" i="66"/>
  <c r="AC3" i="67"/>
  <c r="AD3" i="67" s="1"/>
  <c r="AE3" i="67" s="1"/>
  <c r="AF3" i="67" s="1"/>
  <c r="D13" i="67"/>
  <c r="E13" i="67" s="1"/>
  <c r="F13" i="67" s="1"/>
  <c r="G13" i="67" s="1"/>
  <c r="H13" i="67" s="1"/>
  <c r="I13" i="67" s="1"/>
  <c r="J13" i="67" s="1"/>
  <c r="K13" i="67" s="1"/>
  <c r="L13" i="67" s="1"/>
  <c r="M13" i="67" s="1"/>
  <c r="N13" i="67" s="1"/>
  <c r="O13" i="67" s="1"/>
  <c r="P40" i="67"/>
  <c r="Q40" i="67"/>
  <c r="R40" i="67"/>
  <c r="S40" i="67"/>
  <c r="T40" i="67"/>
  <c r="U40" i="67"/>
  <c r="V40" i="67"/>
  <c r="W40" i="67"/>
  <c r="X40" i="67"/>
  <c r="Y40" i="67"/>
  <c r="Z40" i="67"/>
  <c r="AA40" i="67"/>
  <c r="AC36" i="67"/>
  <c r="AD36" i="67"/>
  <c r="AE36" i="67"/>
  <c r="AF36" i="67"/>
  <c r="AB36" i="67"/>
  <c r="C2" i="67"/>
  <c r="B2" i="8"/>
  <c r="B4" i="28"/>
  <c r="AA34" i="67"/>
  <c r="Z34" i="67"/>
  <c r="Y34" i="67"/>
  <c r="X34" i="67"/>
  <c r="W34" i="67"/>
  <c r="V34" i="67"/>
  <c r="U34" i="67"/>
  <c r="T34" i="67"/>
  <c r="S34" i="67"/>
  <c r="R34" i="67"/>
  <c r="Q34" i="67"/>
  <c r="P34" i="67"/>
  <c r="D23" i="67"/>
  <c r="E23" i="67" s="1"/>
  <c r="F23" i="67" s="1"/>
  <c r="G23" i="67" s="1"/>
  <c r="H23" i="67" s="1"/>
  <c r="I23" i="67" s="1"/>
  <c r="J23" i="67" s="1"/>
  <c r="K23" i="67" s="1"/>
  <c r="L23" i="67" s="1"/>
  <c r="M23" i="67" s="1"/>
  <c r="N23" i="67" s="1"/>
  <c r="O23" i="67" s="1"/>
  <c r="C21" i="67"/>
  <c r="D18" i="67"/>
  <c r="E18" i="67" s="1"/>
  <c r="C6" i="67"/>
  <c r="Q4" i="67"/>
  <c r="R4" i="67" s="1"/>
  <c r="S4" i="67" s="1"/>
  <c r="T4" i="67" s="1"/>
  <c r="U4" i="67" s="1"/>
  <c r="V4" i="67" s="1"/>
  <c r="W4" i="67" s="1"/>
  <c r="X4" i="67" s="1"/>
  <c r="Y4" i="67" s="1"/>
  <c r="Z4" i="67" s="1"/>
  <c r="AA4" i="67" s="1"/>
  <c r="E4" i="67"/>
  <c r="F4" i="67" s="1"/>
  <c r="G4" i="67" s="1"/>
  <c r="H4" i="67" s="1"/>
  <c r="I4" i="67" s="1"/>
  <c r="J4" i="67" s="1"/>
  <c r="K4" i="67" s="1"/>
  <c r="L4" i="67" s="1"/>
  <c r="M4" i="67" s="1"/>
  <c r="N4" i="67" s="1"/>
  <c r="O4" i="67" s="1"/>
  <c r="D35" i="65"/>
  <c r="C35" i="65"/>
  <c r="CD6" i="64"/>
  <c r="CE6" i="64" s="1"/>
  <c r="CF6" i="64" s="1"/>
  <c r="CG6" i="64" s="1"/>
  <c r="CH6" i="64" s="1"/>
  <c r="CI6" i="64" s="1"/>
  <c r="CJ6" i="64" s="1"/>
  <c r="CK6" i="64" s="1"/>
  <c r="CL6" i="64" s="1"/>
  <c r="CM6" i="64" s="1"/>
  <c r="BQ6" i="64"/>
  <c r="BR6" i="64" s="1"/>
  <c r="BS6" i="64" s="1"/>
  <c r="BT6" i="64" s="1"/>
  <c r="BU6" i="64" s="1"/>
  <c r="BV6" i="64" s="1"/>
  <c r="BW6" i="64" s="1"/>
  <c r="BX6" i="64" s="1"/>
  <c r="BY6" i="64" s="1"/>
  <c r="BZ6" i="64" s="1"/>
  <c r="D4" i="8"/>
  <c r="E4" i="8" s="1"/>
  <c r="D6" i="28"/>
  <c r="E6" i="28" s="1"/>
  <c r="F6" i="28" s="1"/>
  <c r="G6" i="28" s="1"/>
  <c r="H6" i="28" s="1"/>
  <c r="I6" i="28" s="1"/>
  <c r="J6" i="28" s="1"/>
  <c r="K6" i="28" s="1"/>
  <c r="L6" i="28" s="1"/>
  <c r="M6" i="28" s="1"/>
  <c r="N6" i="28" s="1"/>
  <c r="BD6" i="64"/>
  <c r="BE6" i="64" s="1"/>
  <c r="BF6" i="64" s="1"/>
  <c r="BG6" i="64" s="1"/>
  <c r="BH6" i="64" s="1"/>
  <c r="BI6" i="64" s="1"/>
  <c r="BJ6" i="64" s="1"/>
  <c r="BK6" i="64" s="1"/>
  <c r="BL6" i="64" s="1"/>
  <c r="BM6" i="64" s="1"/>
  <c r="AQ6" i="64"/>
  <c r="AR6" i="64" s="1"/>
  <c r="AS6" i="64" s="1"/>
  <c r="AT6" i="64" s="1"/>
  <c r="AU6" i="64" s="1"/>
  <c r="AV6" i="64" s="1"/>
  <c r="AW6" i="64" s="1"/>
  <c r="AX6" i="64" s="1"/>
  <c r="AY6" i="64" s="1"/>
  <c r="AZ6" i="64" s="1"/>
  <c r="AD6" i="64"/>
  <c r="AE6" i="64" s="1"/>
  <c r="AF6" i="64" s="1"/>
  <c r="AG6" i="64" s="1"/>
  <c r="AH6" i="64" s="1"/>
  <c r="AI6" i="64" s="1"/>
  <c r="AJ6" i="64" s="1"/>
  <c r="AK6" i="64" s="1"/>
  <c r="AL6" i="64" s="1"/>
  <c r="AM6" i="64" s="1"/>
  <c r="Q6" i="64"/>
  <c r="R6" i="64" s="1"/>
  <c r="S6" i="64" s="1"/>
  <c r="T6" i="64" s="1"/>
  <c r="U6" i="64" s="1"/>
  <c r="V6" i="64" s="1"/>
  <c r="W6" i="64" s="1"/>
  <c r="X6" i="64" s="1"/>
  <c r="Y6" i="64" s="1"/>
  <c r="Z6" i="64" s="1"/>
  <c r="E6" i="64"/>
  <c r="F6" i="64" s="1"/>
  <c r="G6" i="64" s="1"/>
  <c r="H6" i="64" s="1"/>
  <c r="I6" i="64" s="1"/>
  <c r="J6" i="64" s="1"/>
  <c r="K6" i="64" s="1"/>
  <c r="L6" i="64" s="1"/>
  <c r="M6" i="64" s="1"/>
  <c r="N6" i="64" s="1"/>
  <c r="C17" i="67"/>
  <c r="C24" i="67"/>
  <c r="C11" i="67"/>
  <c r="D9" i="67"/>
  <c r="E9" i="67" s="1"/>
  <c r="D14" i="67"/>
  <c r="E14" i="67"/>
  <c r="F14" i="67"/>
  <c r="G14" i="67"/>
  <c r="H14" i="67"/>
  <c r="I14" i="67"/>
  <c r="J14" i="67"/>
  <c r="K14" i="67"/>
  <c r="L14" i="67"/>
  <c r="M14" i="67"/>
  <c r="N14" i="67"/>
  <c r="O14" i="67"/>
  <c r="B29" i="8"/>
  <c r="C5" i="67" l="1"/>
  <c r="D19" i="67"/>
  <c r="D17" i="67" s="1"/>
  <c r="E35" i="65"/>
  <c r="C37" i="65"/>
  <c r="D8" i="67"/>
  <c r="D37" i="65"/>
  <c r="C16" i="67"/>
  <c r="C28" i="67" s="1"/>
  <c r="B4" i="63"/>
  <c r="F4" i="8"/>
  <c r="F18" i="67"/>
  <c r="C4" i="63"/>
  <c r="D5" i="62" l="1"/>
  <c r="C5" i="62"/>
  <c r="E5" i="62"/>
  <c r="E37" i="65"/>
  <c r="E8" i="67"/>
  <c r="F8" i="67" s="1"/>
  <c r="G35" i="65"/>
  <c r="I35" i="65"/>
  <c r="G4" i="8"/>
  <c r="G18" i="67"/>
  <c r="J35" i="65"/>
  <c r="F5" i="62"/>
  <c r="D4" i="63"/>
  <c r="F35" i="65"/>
  <c r="H35" i="65"/>
  <c r="G37" i="65" l="1"/>
  <c r="H37" i="65"/>
  <c r="F37" i="65"/>
  <c r="E4" i="63"/>
  <c r="K35" i="65"/>
  <c r="I37" i="65"/>
  <c r="H18" i="67"/>
  <c r="D26" i="67"/>
  <c r="H4" i="8"/>
  <c r="G5" i="62"/>
  <c r="J37" i="65"/>
  <c r="G8" i="67" l="1"/>
  <c r="H8" i="67" s="1"/>
  <c r="I8" i="67" s="1"/>
  <c r="J8" i="67" s="1"/>
  <c r="K8" i="67" s="1"/>
  <c r="L8" i="67" s="1"/>
  <c r="M8" i="67" s="1"/>
  <c r="N8" i="67" s="1"/>
  <c r="O8" i="67" s="1"/>
  <c r="K37" i="65"/>
  <c r="I18" i="67"/>
  <c r="F4" i="63"/>
  <c r="D12" i="67"/>
  <c r="F9" i="67"/>
  <c r="G9" i="67" s="1"/>
  <c r="H9" i="67" s="1"/>
  <c r="I9" i="67" s="1"/>
  <c r="J9" i="67" s="1"/>
  <c r="K9" i="67" s="1"/>
  <c r="L9" i="67" s="1"/>
  <c r="M9" i="67" s="1"/>
  <c r="N9" i="67" s="1"/>
  <c r="O9" i="67" s="1"/>
  <c r="I4" i="8"/>
  <c r="J18" i="67" l="1"/>
  <c r="J4" i="8"/>
  <c r="B30" i="8"/>
  <c r="C21" i="66"/>
  <c r="D11" i="67"/>
  <c r="E12" i="67"/>
  <c r="D25" i="67" l="1"/>
  <c r="D24" i="67" s="1"/>
  <c r="D21" i="66"/>
  <c r="AB31" i="67"/>
  <c r="E21" i="66"/>
  <c r="AB32" i="67"/>
  <c r="E11" i="67"/>
  <c r="F12" i="67"/>
  <c r="K4" i="8"/>
  <c r="AC31" i="67"/>
  <c r="F21" i="66"/>
  <c r="K18" i="67"/>
  <c r="D22" i="67" l="1"/>
  <c r="D21" i="67" s="1"/>
  <c r="D16" i="67" s="1"/>
  <c r="F11" i="67"/>
  <c r="AD31" i="67"/>
  <c r="AE35" i="67"/>
  <c r="AC35" i="67"/>
  <c r="AD35" i="67"/>
  <c r="AF35" i="67"/>
  <c r="AC32" i="67"/>
  <c r="L18" i="67"/>
  <c r="L4" i="8"/>
  <c r="G21" i="66"/>
  <c r="M4" i="8" l="1"/>
  <c r="AD32" i="67"/>
  <c r="M18" i="67"/>
  <c r="AE31" i="67"/>
  <c r="D7" i="67" l="1"/>
  <c r="D6" i="67" s="1"/>
  <c r="D5" i="67" s="1"/>
  <c r="D28" i="67" s="1"/>
  <c r="AF31" i="67"/>
  <c r="G12" i="67"/>
  <c r="N18" i="67"/>
  <c r="AE32" i="67"/>
  <c r="N4" i="8"/>
  <c r="E19" i="67"/>
  <c r="AB35" i="67"/>
  <c r="O18" i="67" l="1"/>
  <c r="E17" i="67"/>
  <c r="AF32" i="67"/>
  <c r="H12" i="67"/>
  <c r="G11" i="67"/>
  <c r="H11" i="67" l="1"/>
  <c r="I12" i="67"/>
  <c r="E26" i="67" l="1"/>
  <c r="J12" i="67"/>
  <c r="I11" i="67"/>
  <c r="J11" i="67" l="1"/>
  <c r="K12" i="67"/>
  <c r="E25" i="67" l="1"/>
  <c r="L12" i="67"/>
  <c r="K11" i="67"/>
  <c r="E24" i="67" l="1"/>
  <c r="M12" i="67"/>
  <c r="L11" i="67"/>
  <c r="E7" i="67" l="1"/>
  <c r="E6" i="67" s="1"/>
  <c r="E5" i="67" s="1"/>
  <c r="E22" i="67"/>
  <c r="E21" i="67" s="1"/>
  <c r="E16" i="67" s="1"/>
  <c r="M11" i="67"/>
  <c r="N12" i="67"/>
  <c r="O12" i="67" l="1"/>
  <c r="N11" i="67"/>
  <c r="E28" i="67"/>
  <c r="O11" i="67" l="1"/>
  <c r="F19" i="67"/>
  <c r="F17" i="67" l="1"/>
  <c r="F26" i="67" l="1"/>
  <c r="F25" i="67" l="1"/>
  <c r="F24" i="67" l="1"/>
  <c r="F7" i="67" l="1"/>
  <c r="F6" i="67" s="1"/>
  <c r="F5" i="67" s="1"/>
  <c r="F22" i="67"/>
  <c r="F21" i="67" s="1"/>
  <c r="F16" i="67" s="1"/>
  <c r="F28" i="67" l="1"/>
  <c r="G19" i="67" l="1"/>
  <c r="G17" i="67" l="1"/>
  <c r="G26" i="67" l="1"/>
  <c r="G25" i="67" l="1"/>
  <c r="G24" i="67" l="1"/>
  <c r="G7" i="67" l="1"/>
  <c r="G6" i="67" s="1"/>
  <c r="G5" i="67" s="1"/>
  <c r="G22" i="67"/>
  <c r="G21" i="67" s="1"/>
  <c r="G16" i="67" s="1"/>
  <c r="G28" i="67" l="1"/>
  <c r="H19" i="67" l="1"/>
  <c r="H17" i="67" l="1"/>
  <c r="H26" i="67" l="1"/>
  <c r="H25" i="67" l="1"/>
  <c r="H24" i="67" l="1"/>
  <c r="H7" i="67" l="1"/>
  <c r="H6" i="67" s="1"/>
  <c r="H5" i="67" s="1"/>
  <c r="H22" i="67"/>
  <c r="H21" i="67" s="1"/>
  <c r="H16" i="67" s="1"/>
  <c r="H28" i="67" l="1"/>
  <c r="I19" i="67" l="1"/>
  <c r="I17" i="67" l="1"/>
  <c r="I26" i="67" l="1"/>
  <c r="I22" i="67" l="1"/>
  <c r="I21" i="67" s="1"/>
  <c r="I25" i="67"/>
  <c r="I24" i="67" l="1"/>
  <c r="I16" i="67" s="1"/>
  <c r="I7" i="67" l="1"/>
  <c r="I6" i="67" s="1"/>
  <c r="I5" i="67" s="1"/>
  <c r="I28" i="67" s="1"/>
  <c r="J19" i="67" l="1"/>
  <c r="J17" i="67" l="1"/>
  <c r="J22" i="67" l="1"/>
  <c r="J21" i="67" s="1"/>
  <c r="J25" i="67"/>
  <c r="J26" i="67"/>
  <c r="J24" i="67" l="1"/>
  <c r="J16" i="67" s="1"/>
  <c r="J7" i="67" l="1"/>
  <c r="J6" i="67" s="1"/>
  <c r="J5" i="67" s="1"/>
  <c r="J28" i="67" s="1"/>
  <c r="K19" i="67"/>
  <c r="K17" i="67" l="1"/>
  <c r="K26" i="67" l="1"/>
  <c r="K22" i="67" l="1"/>
  <c r="K21" i="67" s="1"/>
  <c r="K25" i="67"/>
  <c r="K24" i="67" l="1"/>
  <c r="K16" i="67" s="1"/>
  <c r="K7" i="67" l="1"/>
  <c r="K6" i="67" s="1"/>
  <c r="K5" i="67" s="1"/>
  <c r="K28" i="67" s="1"/>
  <c r="L19" i="67"/>
  <c r="L17" i="67" l="1"/>
  <c r="L26" i="67" l="1"/>
  <c r="L25" i="67" l="1"/>
  <c r="M25" i="67" l="1"/>
  <c r="L24" i="67"/>
  <c r="A16" i="64"/>
  <c r="L7" i="67" l="1"/>
  <c r="L6" i="67" s="1"/>
  <c r="L5" i="67" s="1"/>
  <c r="N25" i="67"/>
  <c r="L22" i="67"/>
  <c r="L21" i="67" s="1"/>
  <c r="L16" i="67" s="1"/>
  <c r="M22" i="67" l="1"/>
  <c r="M21" i="67" s="1"/>
  <c r="O25" i="67"/>
  <c r="L28" i="67"/>
  <c r="M19" i="67" l="1"/>
  <c r="N22" i="67"/>
  <c r="N21" i="67" s="1"/>
  <c r="O22" i="67" l="1"/>
  <c r="O21" i="67" s="1"/>
  <c r="N19" i="67"/>
  <c r="M17" i="67"/>
  <c r="N17" i="67" l="1"/>
  <c r="O19" i="67" l="1"/>
  <c r="M7" i="67"/>
  <c r="M6" i="67" s="1"/>
  <c r="M5" i="67" s="1"/>
  <c r="M26" i="67"/>
  <c r="M24" i="67" s="1"/>
  <c r="M16" i="67" s="1"/>
  <c r="O17" i="67" l="1"/>
  <c r="M28" i="67"/>
  <c r="N26" i="67" l="1"/>
  <c r="N24" i="67" s="1"/>
  <c r="N16" i="67" s="1"/>
  <c r="N7" i="67" l="1"/>
  <c r="N6" i="67" s="1"/>
  <c r="N5" i="67" s="1"/>
  <c r="N28" i="67" s="1"/>
  <c r="O26" i="67" l="1"/>
  <c r="O24" i="67" s="1"/>
  <c r="O16" i="67" s="1"/>
  <c r="O7" i="67" l="1"/>
  <c r="O6" i="67" s="1"/>
  <c r="O5" i="67" s="1"/>
  <c r="O28" i="67" s="1"/>
  <c r="P28" i="67" l="1"/>
  <c r="Q28" i="67" l="1"/>
  <c r="R28" i="67" l="1"/>
  <c r="S28" i="67" l="1"/>
  <c r="T28" i="67" l="1"/>
  <c r="AB33" i="67" l="1"/>
  <c r="AB34" i="67" s="1"/>
  <c r="U28" i="67"/>
  <c r="V28" i="67" l="1"/>
  <c r="AB39" i="67"/>
  <c r="W28" i="67" l="1"/>
  <c r="X28" i="67" l="1"/>
  <c r="Y28" i="67" l="1"/>
  <c r="Z28" i="67" l="1"/>
  <c r="AA28" i="67" l="1"/>
  <c r="AB30" i="67" l="1"/>
  <c r="AB37" i="67" s="1"/>
  <c r="AB40" i="67" s="1"/>
  <c r="AB28" i="67" l="1"/>
  <c r="AC33" i="67" l="1"/>
  <c r="AC34" i="67" s="1"/>
  <c r="AC30" i="67" l="1"/>
  <c r="AC37" i="67" s="1"/>
  <c r="AC39" i="67" l="1"/>
  <c r="AC40" i="67" s="1"/>
  <c r="AC28" i="67"/>
  <c r="AD33" i="67" l="1"/>
  <c r="AD34" i="67" s="1"/>
  <c r="AD30" i="67" l="1"/>
  <c r="AD37" i="67" s="1"/>
  <c r="AD39" i="67" l="1"/>
  <c r="AD40" i="67" s="1"/>
  <c r="AD28" i="67"/>
  <c r="AE33" i="67" l="1"/>
  <c r="AE34" i="67" s="1"/>
  <c r="AE30" i="67" l="1"/>
  <c r="AE37" i="67" s="1"/>
  <c r="AE39" i="67" l="1"/>
  <c r="AE40" i="67" s="1"/>
  <c r="A2" i="28"/>
  <c r="AE28" i="67" l="1"/>
  <c r="AF33" i="67" l="1"/>
  <c r="AF34" i="67" s="1"/>
  <c r="AF30" i="67" l="1"/>
  <c r="AF37" i="67" s="1"/>
  <c r="AF39" i="67" l="1"/>
  <c r="AF40" i="67" s="1"/>
  <c r="AF28" i="67"/>
  <c r="A17" i="64" l="1"/>
  <c r="B2" i="28" l="1"/>
</calcChain>
</file>

<file path=xl/sharedStrings.xml><?xml version="1.0" encoding="utf-8"?>
<sst xmlns="http://schemas.openxmlformats.org/spreadsheetml/2006/main" count="213" uniqueCount="165">
  <si>
    <t>Итого</t>
  </si>
  <si>
    <t>ВСЕГО</t>
  </si>
  <si>
    <t>Налог на имущество</t>
  </si>
  <si>
    <t xml:space="preserve">Наименование          </t>
  </si>
  <si>
    <t>Чистый доход</t>
  </si>
  <si>
    <t>Остаток денежных средств на начало отчетного периода</t>
  </si>
  <si>
    <t>Выбытие</t>
  </si>
  <si>
    <t xml:space="preserve">Поступление </t>
  </si>
  <si>
    <t xml:space="preserve">Выбытие </t>
  </si>
  <si>
    <t>Значение</t>
  </si>
  <si>
    <t>Период</t>
  </si>
  <si>
    <t>Операционная деятельность</t>
  </si>
  <si>
    <t>Вознаграждение</t>
  </si>
  <si>
    <t>итого</t>
  </si>
  <si>
    <t>начисление %</t>
  </si>
  <si>
    <t>Погашено ОД</t>
  </si>
  <si>
    <t>Погашено %</t>
  </si>
  <si>
    <t>Остаток ОД</t>
  </si>
  <si>
    <t>Валовая прибыль</t>
  </si>
  <si>
    <t xml:space="preserve">    Поступление</t>
  </si>
  <si>
    <t xml:space="preserve">Подоходный налог </t>
  </si>
  <si>
    <t>Результат операционной деятельности</t>
  </si>
  <si>
    <t>Инвестиционная деятельность</t>
  </si>
  <si>
    <t>Результат инвестиционной деятельности</t>
  </si>
  <si>
    <t>недостача избыток ден средств</t>
  </si>
  <si>
    <t>Финансовая деятельность</t>
  </si>
  <si>
    <t>Результат финансовой деятельности</t>
  </si>
  <si>
    <t>Расходы по процентам за кредиты</t>
  </si>
  <si>
    <t>Показатель</t>
  </si>
  <si>
    <t>Сальдо по НДС</t>
  </si>
  <si>
    <t>Капитализ-я %</t>
  </si>
  <si>
    <t>Выплаты по дивидендам учредителям</t>
  </si>
  <si>
    <t>Выплата НДС</t>
  </si>
  <si>
    <t>№</t>
  </si>
  <si>
    <t>Должность</t>
  </si>
  <si>
    <t>Количество</t>
  </si>
  <si>
    <t>Исходные данные по проекту</t>
  </si>
  <si>
    <t>Ед. изм.</t>
  </si>
  <si>
    <t>НДС</t>
  </si>
  <si>
    <t>Затраты</t>
  </si>
  <si>
    <t>ФОТ</t>
  </si>
  <si>
    <t>Канцтовары</t>
  </si>
  <si>
    <t>Прочие непредвиденные расходы</t>
  </si>
  <si>
    <t>Пенсионные отчисления</t>
  </si>
  <si>
    <t>Подоходный налог</t>
  </si>
  <si>
    <t>К выдаче</t>
  </si>
  <si>
    <t>Расчет НДС</t>
  </si>
  <si>
    <t>Проценты за кредит</t>
  </si>
  <si>
    <t>Остаток на конец отчетного периода</t>
  </si>
  <si>
    <t xml:space="preserve">Поступления по вкладам учредителей </t>
  </si>
  <si>
    <t>Ставка по кредиту</t>
  </si>
  <si>
    <t>Ставка КПН</t>
  </si>
  <si>
    <t>Коэффициент НДС</t>
  </si>
  <si>
    <t>Анализ безубыточности проекта</t>
  </si>
  <si>
    <t>Доля предельного дохода в выручке</t>
  </si>
  <si>
    <t>Запас финансовой устойчивости предприятия (%)</t>
  </si>
  <si>
    <t>Амортизация</t>
  </si>
  <si>
    <t>Кол-во периодов</t>
  </si>
  <si>
    <t>Расходы на рекламу</t>
  </si>
  <si>
    <t>Страхование</t>
  </si>
  <si>
    <t>Стр-е гражданско-правовой ответ-ти работодателя</t>
  </si>
  <si>
    <t>Налоги (кроме налогов на ФЗП)</t>
  </si>
  <si>
    <t>Балансовая прибыль</t>
  </si>
  <si>
    <t>Постоянные издержки</t>
  </si>
  <si>
    <t>Переменные издержки</t>
  </si>
  <si>
    <t>Сумма предельного дохода</t>
  </si>
  <si>
    <t>Предел безубыточности</t>
  </si>
  <si>
    <t>оклад</t>
  </si>
  <si>
    <t>Итого ЗП к начислению</t>
  </si>
  <si>
    <t>Статья доходов</t>
  </si>
  <si>
    <t>Доход от реализации продукции, услуг</t>
  </si>
  <si>
    <t>Себестоимость реализ. товаров, услуг</t>
  </si>
  <si>
    <t>Обслуживание и ремонт ОС</t>
  </si>
  <si>
    <t>Услуги банка</t>
  </si>
  <si>
    <t>Налог на транспорт</t>
  </si>
  <si>
    <t>Статья расходов</t>
  </si>
  <si>
    <t>Безубыточность</t>
  </si>
  <si>
    <t>Электроэнергия</t>
  </si>
  <si>
    <t>Освоение</t>
  </si>
  <si>
    <t>значение</t>
  </si>
  <si>
    <t>Всего по персоналу</t>
  </si>
  <si>
    <t>Услуги связи</t>
  </si>
  <si>
    <t>Отчет о доходах и расходах</t>
  </si>
  <si>
    <t>Доход от реализации услуг</t>
  </si>
  <si>
    <t>МЗП</t>
  </si>
  <si>
    <t>Водоснабжение + канализация</t>
  </si>
  <si>
    <t>Теплоснабжение</t>
  </si>
  <si>
    <t>Интернет</t>
  </si>
  <si>
    <t>Полная себестоимость услуг</t>
  </si>
  <si>
    <t>Баланс</t>
  </si>
  <si>
    <t>Активы</t>
  </si>
  <si>
    <t>Текущие активы</t>
  </si>
  <si>
    <t>Денежные средства</t>
  </si>
  <si>
    <t>Дебиторская задолженность</t>
  </si>
  <si>
    <t>Запасы</t>
  </si>
  <si>
    <t>Прочие краткосрочные активы</t>
  </si>
  <si>
    <t>Долгосрочные активы</t>
  </si>
  <si>
    <t>Основные средства</t>
  </si>
  <si>
    <t>Долгосрочная дебиторская задолженность</t>
  </si>
  <si>
    <t>Прочие долгосрочные активы</t>
  </si>
  <si>
    <t>Пассивы</t>
  </si>
  <si>
    <t>Краткосрочные обязательства</t>
  </si>
  <si>
    <t>Обязательства по налогам</t>
  </si>
  <si>
    <t>Краткосрочная кредиторская задолженность</t>
  </si>
  <si>
    <t>Обязательства по кредитам</t>
  </si>
  <si>
    <t>Прочие краткосрочные обязательства</t>
  </si>
  <si>
    <t>Долгосрочные обязательства</t>
  </si>
  <si>
    <t>Прочие долгосрочные обязательства</t>
  </si>
  <si>
    <t>Капитал</t>
  </si>
  <si>
    <t>Уставный капитал</t>
  </si>
  <si>
    <t>Прибыль</t>
  </si>
  <si>
    <t>проверочная строка</t>
  </si>
  <si>
    <t>Изменение ДТ</t>
  </si>
  <si>
    <t>Изменение запасов</t>
  </si>
  <si>
    <t>Изменение КТ</t>
  </si>
  <si>
    <t>Итого изменение оборотного капитала</t>
  </si>
  <si>
    <t>Кап.затраты</t>
  </si>
  <si>
    <t>Чистый денежный поток</t>
  </si>
  <si>
    <t>Налоговые ставки</t>
  </si>
  <si>
    <t>Расчет заработной платы</t>
  </si>
  <si>
    <t>Расходы периода</t>
  </si>
  <si>
    <t>Административные расходы</t>
  </si>
  <si>
    <t>ЧДП по Ф3</t>
  </si>
  <si>
    <t>Постоянные расходы в месяц</t>
  </si>
  <si>
    <t>Расходы по оказанию услуг</t>
  </si>
  <si>
    <t>Доходы-расходы</t>
  </si>
  <si>
    <t>Общие</t>
  </si>
  <si>
    <t>Параметры кредита</t>
  </si>
  <si>
    <t>Срок кредита</t>
  </si>
  <si>
    <t>Льготный период по выплате ОД</t>
  </si>
  <si>
    <t>Льготный период по выплате %</t>
  </si>
  <si>
    <t>Сумма</t>
  </si>
  <si>
    <t>Кол-во</t>
  </si>
  <si>
    <t>Цена</t>
  </si>
  <si>
    <t>Аренда помещения</t>
  </si>
  <si>
    <t>Выплаты по кредитам</t>
  </si>
  <si>
    <t>Поступления по кредитам</t>
  </si>
  <si>
    <t>Прогноз движения денежных средств (Cash Flow)</t>
  </si>
  <si>
    <t>НДС к начислению</t>
  </si>
  <si>
    <t>НДС к зачету</t>
  </si>
  <si>
    <t>НДС к зачету по инвестициям</t>
  </si>
  <si>
    <t>Сальдо нарастающим итогом</t>
  </si>
  <si>
    <t>НДС к выплате</t>
  </si>
  <si>
    <t>Наименование</t>
  </si>
  <si>
    <t>Соц.отчисления ФФОМС</t>
  </si>
  <si>
    <t>Платежи в ФСС</t>
  </si>
  <si>
    <t>Платежи в ФСС 2,9%</t>
  </si>
  <si>
    <t>Подоходный налог 13%</t>
  </si>
  <si>
    <t>Соц.отчисления ФФОМС 5,1%</t>
  </si>
  <si>
    <t>Пенсионные отчисления 22%</t>
  </si>
  <si>
    <t>тыс.руб.</t>
  </si>
  <si>
    <t>Переменные расходы в месяц, тыс.руб.</t>
  </si>
  <si>
    <t>Доходы в месяц, тыс.руб.</t>
  </si>
  <si>
    <t>Налог УСН</t>
  </si>
  <si>
    <t>Освоение и погашение кредитных ресурсов, тыс. руб.</t>
  </si>
  <si>
    <t>Первоначальные инвестиции, тыс. руб.</t>
  </si>
  <si>
    <t>Доход облагаемый</t>
  </si>
  <si>
    <t xml:space="preserve">Приобретение </t>
  </si>
  <si>
    <t xml:space="preserve">Налог </t>
  </si>
  <si>
    <t>Доход от услуг/товаров</t>
  </si>
  <si>
    <t>I кв</t>
  </si>
  <si>
    <t>II кв</t>
  </si>
  <si>
    <t>III кв</t>
  </si>
  <si>
    <t>IV кв</t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</si>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</sst>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р_._-;\-* #,##0_р_._-;_-* &quot;-&quot;_р_._-;_-@_-"/>
    <numFmt numFmtId="43" formatCode="_-* #,##0.00_р_._-;\-* #,##0.00_р_._-;_-* &quot;-&quot;??_р_._-;_-@_-"/>
    <numFmt numFmtId="164" formatCode="#,##0_ ;[Red]\-#,##0\ "/>
    <numFmt numFmtId="165" formatCode="0.0%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0.0"/>
    <numFmt numFmtId="169" formatCode="#,##0.0"/>
    <numFmt numFmtId="170" formatCode="&quot;\&quot;#,##0;[Red]&quot;\&quot;\-#,##0"/>
    <numFmt numFmtId="171" formatCode="&quot;\&quot;#,##0.00;[Red]&quot;\&quot;\-#,##0.00"/>
    <numFmt numFmtId="172" formatCode="&quot;See Note &quot;\ #"/>
    <numFmt numFmtId="173" formatCode="\$\ #,##0"/>
    <numFmt numFmtId="174" formatCode="_-* #,##0.00[$€]_-;\-* #,##0.00[$€]_-;_-* &quot;-&quot;??[$€]_-;_-@_-"/>
    <numFmt numFmtId="175" formatCode="0.000"/>
    <numFmt numFmtId="176" formatCode="#,##0_ ;\-#,##0\ "/>
    <numFmt numFmtId="177" formatCode="#,##0.0_ ;\-#,##0.0\ "/>
    <numFmt numFmtId="178" formatCode="0_ ;[Red]\-0\ "/>
  </numFmts>
  <fonts count="2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</font>
    <font>
      <sz val="10"/>
      <name val="Helv"/>
      <family val="2"/>
    </font>
    <font>
      <b/>
      <sz val="8"/>
      <name val="Times New Roman"/>
      <family val="1"/>
    </font>
    <font>
      <sz val="10"/>
      <name val="ЏрЯмой Џроп"/>
    </font>
    <font>
      <sz val="8"/>
      <name val="Helv"/>
      <family val="2"/>
    </font>
    <font>
      <sz val="8"/>
      <name val="Times New Roman"/>
      <family val="1"/>
    </font>
    <font>
      <sz val="10"/>
      <name val="Arial"/>
      <family val="2"/>
      <charset val="204"/>
    </font>
    <font>
      <sz val="12"/>
      <name val="Times New Roman Cyr"/>
      <charset val="204"/>
    </font>
    <font>
      <sz val="10"/>
      <name val="Geneva"/>
      <charset val="204"/>
    </font>
    <font>
      <sz val="11"/>
      <name val="lr oSVbN"/>
      <family val="3"/>
    </font>
    <font>
      <sz val="10"/>
      <name val="Arial Cyr"/>
      <charset val="204"/>
    </font>
    <font>
      <sz val="9"/>
      <color indexed="8"/>
      <name val="Futuris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62"/>
      <name val="Arial"/>
      <family val="2"/>
      <charset val="204"/>
    </font>
    <font>
      <sz val="10"/>
      <color indexed="14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15" fillId="0" borderId="0">
      <alignment vertical="top" wrapText="1"/>
    </xf>
    <xf numFmtId="174" fontId="1" fillId="0" borderId="0" applyFont="0" applyFill="0" applyBorder="0" applyAlignment="0" applyProtection="0"/>
    <xf numFmtId="0" fontId="6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/>
    <xf numFmtId="172" fontId="8" fillId="0" borderId="0">
      <alignment horizontal="left"/>
    </xf>
    <xf numFmtId="173" fontId="9" fillId="0" borderId="0"/>
    <xf numFmtId="172" fontId="8" fillId="0" borderId="0">
      <alignment horizontal="left"/>
    </xf>
    <xf numFmtId="0" fontId="1" fillId="0" borderId="0"/>
    <xf numFmtId="0" fontId="14" fillId="0" borderId="0"/>
    <xf numFmtId="0" fontId="10" fillId="0" borderId="0"/>
    <xf numFmtId="0" fontId="11" fillId="0" borderId="0"/>
    <xf numFmtId="0" fontId="1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3" fillId="0" borderId="0"/>
    <xf numFmtId="171" fontId="13" fillId="0" borderId="0" applyFont="0" applyFill="0" applyBorder="0" applyAlignment="0" applyProtection="0"/>
    <xf numFmtId="170" fontId="13" fillId="0" borderId="0" applyFont="0" applyFill="0" applyBorder="0" applyAlignment="0" applyProtection="0"/>
  </cellStyleXfs>
  <cellXfs count="243">
    <xf numFmtId="0" fontId="0" fillId="0" borderId="0" xfId="0"/>
    <xf numFmtId="0" fontId="16" fillId="0" borderId="0" xfId="17" applyFont="1" applyFill="1" applyBorder="1" applyAlignment="1"/>
    <xf numFmtId="0" fontId="10" fillId="0" borderId="0" xfId="17" applyFont="1" applyFill="1" applyBorder="1"/>
    <xf numFmtId="0" fontId="10" fillId="0" borderId="0" xfId="17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center"/>
    </xf>
    <xf numFmtId="0" fontId="17" fillId="0" borderId="0" xfId="15" applyFont="1" applyFill="1" applyBorder="1" applyAlignment="1">
      <alignment horizontal="left"/>
    </xf>
    <xf numFmtId="0" fontId="10" fillId="0" borderId="0" xfId="0" applyFont="1" applyFill="1" applyBorder="1"/>
    <xf numFmtId="0" fontId="16" fillId="0" borderId="0" xfId="0" applyFont="1" applyFill="1" applyBorder="1"/>
    <xf numFmtId="0" fontId="10" fillId="0" borderId="0" xfId="0" applyFont="1" applyFill="1"/>
    <xf numFmtId="164" fontId="10" fillId="0" borderId="0" xfId="0" applyNumberFormat="1" applyFont="1" applyFill="1" applyAlignment="1"/>
    <xf numFmtId="164" fontId="10" fillId="0" borderId="0" xfId="0" applyNumberFormat="1" applyFont="1" applyFill="1" applyAlignment="1">
      <alignment horizontal="center"/>
    </xf>
    <xf numFmtId="0" fontId="10" fillId="0" borderId="0" xfId="17" applyFont="1" applyFill="1" applyBorder="1" applyAlignment="1"/>
    <xf numFmtId="0" fontId="16" fillId="0" borderId="0" xfId="17" applyFont="1" applyFill="1" applyBorder="1" applyAlignment="1">
      <alignment horizontal="center"/>
    </xf>
    <xf numFmtId="0" fontId="18" fillId="0" borderId="0" xfId="17" applyFont="1" applyFill="1" applyBorder="1"/>
    <xf numFmtId="14" fontId="10" fillId="0" borderId="0" xfId="17" applyNumberFormat="1" applyFont="1" applyFill="1" applyBorder="1"/>
    <xf numFmtId="0" fontId="16" fillId="0" borderId="1" xfId="17" applyFont="1" applyFill="1" applyBorder="1" applyAlignment="1">
      <alignment horizontal="center" vertical="center" wrapText="1"/>
    </xf>
    <xf numFmtId="0" fontId="10" fillId="0" borderId="1" xfId="17" applyFont="1" applyFill="1" applyBorder="1" applyAlignment="1">
      <alignment horizontal="center" vertical="center" wrapText="1"/>
    </xf>
    <xf numFmtId="2" fontId="16" fillId="2" borderId="1" xfId="17" applyNumberFormat="1" applyFont="1" applyFill="1" applyBorder="1" applyAlignment="1">
      <alignment wrapText="1"/>
    </xf>
    <xf numFmtId="3" fontId="16" fillId="2" borderId="1" xfId="17" applyNumberFormat="1" applyFont="1" applyFill="1" applyBorder="1" applyAlignment="1">
      <alignment horizontal="right" wrapText="1"/>
    </xf>
    <xf numFmtId="3" fontId="16" fillId="2" borderId="1" xfId="17" applyNumberFormat="1" applyFont="1" applyFill="1" applyBorder="1" applyAlignment="1"/>
    <xf numFmtId="0" fontId="16" fillId="0" borderId="0" xfId="0" applyFont="1" applyFill="1"/>
    <xf numFmtId="0" fontId="16" fillId="3" borderId="2" xfId="17" applyFont="1" applyFill="1" applyBorder="1" applyAlignment="1">
      <alignment vertical="center"/>
    </xf>
    <xf numFmtId="0" fontId="16" fillId="3" borderId="3" xfId="17" applyFont="1" applyFill="1" applyBorder="1" applyAlignment="1">
      <alignment vertical="center"/>
    </xf>
    <xf numFmtId="3" fontId="16" fillId="3" borderId="1" xfId="17" applyNumberFormat="1" applyFont="1" applyFill="1" applyBorder="1" applyAlignment="1">
      <alignment vertical="center"/>
    </xf>
    <xf numFmtId="3" fontId="16" fillId="3" borderId="1" xfId="17" applyNumberFormat="1" applyFont="1" applyFill="1" applyBorder="1" applyAlignment="1">
      <alignment horizontal="right" vertical="center"/>
    </xf>
    <xf numFmtId="0" fontId="16" fillId="0" borderId="1" xfId="17" applyFont="1" applyFill="1" applyBorder="1" applyAlignment="1">
      <alignment vertical="center" wrapText="1"/>
    </xf>
    <xf numFmtId="3" fontId="16" fillId="0" borderId="1" xfId="17" applyNumberFormat="1" applyFont="1" applyFill="1" applyBorder="1" applyAlignment="1">
      <alignment horizontal="right" wrapText="1"/>
    </xf>
    <xf numFmtId="0" fontId="10" fillId="0" borderId="1" xfId="17" applyFont="1" applyFill="1" applyBorder="1" applyAlignment="1">
      <alignment vertical="center" wrapText="1"/>
    </xf>
    <xf numFmtId="3" fontId="10" fillId="0" borderId="1" xfId="17" applyNumberFormat="1" applyFont="1" applyFill="1" applyBorder="1" applyAlignment="1">
      <alignment horizontal="right"/>
    </xf>
    <xf numFmtId="0" fontId="16" fillId="0" borderId="1" xfId="17" applyFont="1" applyFill="1" applyBorder="1" applyAlignment="1">
      <alignment horizontal="left" vertical="center" wrapText="1" indent="1"/>
    </xf>
    <xf numFmtId="3" fontId="16" fillId="0" borderId="1" xfId="17" applyNumberFormat="1" applyFont="1" applyFill="1" applyBorder="1" applyAlignment="1">
      <alignment vertical="center" wrapText="1"/>
    </xf>
    <xf numFmtId="3" fontId="10" fillId="0" borderId="1" xfId="17" applyNumberFormat="1" applyFont="1" applyFill="1" applyBorder="1" applyAlignment="1">
      <alignment horizontal="right" wrapText="1"/>
    </xf>
    <xf numFmtId="0" fontId="16" fillId="2" borderId="1" xfId="17" applyFont="1" applyFill="1" applyBorder="1" applyAlignment="1">
      <alignment vertical="center" wrapText="1"/>
    </xf>
    <xf numFmtId="3" fontId="16" fillId="3" borderId="1" xfId="17" applyNumberFormat="1" applyFont="1" applyFill="1" applyBorder="1" applyAlignment="1">
      <alignment horizontal="right" wrapText="1"/>
    </xf>
    <xf numFmtId="3" fontId="16" fillId="0" borderId="1" xfId="17" applyNumberFormat="1" applyFont="1" applyFill="1" applyBorder="1" applyAlignment="1">
      <alignment horizontal="right"/>
    </xf>
    <xf numFmtId="0" fontId="10" fillId="0" borderId="1" xfId="17" applyFont="1" applyFill="1" applyBorder="1" applyAlignment="1">
      <alignment wrapText="1"/>
    </xf>
    <xf numFmtId="0" fontId="16" fillId="2" borderId="1" xfId="17" applyFont="1" applyFill="1" applyBorder="1" applyAlignment="1">
      <alignment wrapText="1"/>
    </xf>
    <xf numFmtId="3" fontId="20" fillId="0" borderId="1" xfId="17" applyNumberFormat="1" applyFont="1" applyFill="1" applyBorder="1" applyAlignment="1">
      <alignment horizontal="right" wrapText="1"/>
    </xf>
    <xf numFmtId="3" fontId="19" fillId="0" borderId="1" xfId="17" applyNumberFormat="1" applyFont="1" applyFill="1" applyBorder="1" applyAlignment="1">
      <alignment horizontal="right" wrapText="1"/>
    </xf>
    <xf numFmtId="1" fontId="20" fillId="0" borderId="0" xfId="0" applyNumberFormat="1" applyFont="1" applyFill="1"/>
    <xf numFmtId="0" fontId="10" fillId="0" borderId="1" xfId="17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right"/>
    </xf>
    <xf numFmtId="164" fontId="10" fillId="0" borderId="2" xfId="12" applyNumberFormat="1" applyFont="1" applyFill="1" applyBorder="1" applyAlignment="1">
      <alignment vertical="center" wrapText="1"/>
    </xf>
    <xf numFmtId="164" fontId="10" fillId="0" borderId="1" xfId="12" applyNumberFormat="1" applyFont="1" applyFill="1" applyBorder="1" applyAlignment="1">
      <alignment horizontal="right" vertical="center" wrapText="1"/>
    </xf>
    <xf numFmtId="0" fontId="10" fillId="0" borderId="0" xfId="15" applyFont="1" applyFill="1"/>
    <xf numFmtId="0" fontId="16" fillId="0" borderId="1" xfId="17" applyFont="1" applyFill="1" applyBorder="1" applyAlignment="1">
      <alignment vertical="center"/>
    </xf>
    <xf numFmtId="164" fontId="16" fillId="0" borderId="1" xfId="17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0" fontId="16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/>
    <xf numFmtId="0" fontId="16" fillId="0" borderId="0" xfId="0" applyFont="1"/>
    <xf numFmtId="0" fontId="10" fillId="0" borderId="0" xfId="0" applyFont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9" fontId="10" fillId="2" borderId="1" xfId="0" applyNumberFormat="1" applyFont="1" applyFill="1" applyBorder="1"/>
    <xf numFmtId="0" fontId="10" fillId="2" borderId="1" xfId="0" applyFont="1" applyFill="1" applyBorder="1" applyAlignment="1">
      <alignment horizontal="right"/>
    </xf>
    <xf numFmtId="169" fontId="10" fillId="2" borderId="1" xfId="0" applyNumberFormat="1" applyFont="1" applyFill="1" applyBorder="1"/>
    <xf numFmtId="0" fontId="16" fillId="0" borderId="0" xfId="17" applyFont="1" applyFill="1" applyBorder="1" applyAlignment="1">
      <alignment horizontal="left" wrapText="1" shrinkToFit="1"/>
    </xf>
    <xf numFmtId="0" fontId="10" fillId="0" borderId="0" xfId="17" applyFont="1" applyFill="1" applyBorder="1" applyAlignment="1">
      <alignment wrapText="1" shrinkToFit="1"/>
    </xf>
    <xf numFmtId="0" fontId="16" fillId="0" borderId="0" xfId="17" applyFont="1" applyFill="1" applyBorder="1" applyAlignment="1">
      <alignment wrapText="1" shrinkToFit="1"/>
    </xf>
    <xf numFmtId="0" fontId="16" fillId="3" borderId="1" xfId="17" applyFont="1" applyFill="1" applyBorder="1" applyAlignment="1">
      <alignment horizontal="center" vertical="center" wrapText="1" shrinkToFit="1"/>
    </xf>
    <xf numFmtId="0" fontId="16" fillId="3" borderId="4" xfId="17" applyFont="1" applyFill="1" applyBorder="1" applyAlignment="1">
      <alignment horizontal="center" vertical="center" wrapText="1" shrinkToFit="1"/>
    </xf>
    <xf numFmtId="0" fontId="16" fillId="3" borderId="5" xfId="17" applyFont="1" applyFill="1" applyBorder="1" applyAlignment="1">
      <alignment horizontal="center" vertical="center" wrapText="1" shrinkToFit="1"/>
    </xf>
    <xf numFmtId="3" fontId="10" fillId="3" borderId="1" xfId="17" applyNumberFormat="1" applyFont="1" applyFill="1" applyBorder="1" applyAlignment="1">
      <alignment horizontal="center" vertical="center" wrapText="1" shrinkToFit="1"/>
    </xf>
    <xf numFmtId="0" fontId="16" fillId="0" borderId="2" xfId="17" applyFont="1" applyFill="1" applyBorder="1" applyAlignment="1">
      <alignment horizontal="left" vertical="top" wrapText="1" shrinkToFit="1"/>
    </xf>
    <xf numFmtId="3" fontId="16" fillId="0" borderId="1" xfId="17" applyNumberFormat="1" applyFont="1" applyFill="1" applyBorder="1" applyAlignment="1">
      <alignment horizontal="center" vertical="center"/>
    </xf>
    <xf numFmtId="3" fontId="16" fillId="0" borderId="5" xfId="17" applyNumberFormat="1" applyFont="1" applyFill="1" applyBorder="1" applyAlignment="1">
      <alignment horizontal="center" vertical="center"/>
    </xf>
    <xf numFmtId="164" fontId="16" fillId="0" borderId="0" xfId="17" applyNumberFormat="1" applyFont="1" applyFill="1" applyBorder="1" applyAlignment="1" applyProtection="1">
      <alignment wrapText="1" shrinkToFit="1"/>
      <protection locked="0"/>
    </xf>
    <xf numFmtId="0" fontId="10" fillId="0" borderId="2" xfId="17" applyFont="1" applyFill="1" applyBorder="1" applyAlignment="1">
      <alignment horizontal="left" vertical="top" wrapText="1" indent="3" shrinkToFit="1"/>
    </xf>
    <xf numFmtId="3" fontId="10" fillId="0" borderId="5" xfId="17" applyNumberFormat="1" applyFont="1" applyFill="1" applyBorder="1" applyAlignment="1">
      <alignment horizontal="center" vertical="center"/>
    </xf>
    <xf numFmtId="0" fontId="10" fillId="0" borderId="2" xfId="17" applyFont="1" applyFill="1" applyBorder="1" applyAlignment="1">
      <alignment horizontal="left" vertical="top" wrapText="1" shrinkToFit="1"/>
    </xf>
    <xf numFmtId="164" fontId="16" fillId="0" borderId="1" xfId="17" applyNumberFormat="1" applyFont="1" applyFill="1" applyBorder="1" applyAlignment="1">
      <alignment horizontal="center" vertical="top"/>
    </xf>
    <xf numFmtId="0" fontId="10" fillId="0" borderId="0" xfId="17" applyFont="1" applyFill="1" applyBorder="1" applyAlignment="1">
      <alignment horizontal="left" vertical="top" wrapText="1" shrinkToFit="1"/>
    </xf>
    <xf numFmtId="0" fontId="10" fillId="0" borderId="0" xfId="17" applyFont="1" applyFill="1" applyBorder="1" applyAlignment="1">
      <alignment horizontal="left" vertical="top"/>
    </xf>
    <xf numFmtId="0" fontId="21" fillId="0" borderId="0" xfId="17" applyFont="1" applyFill="1" applyBorder="1" applyAlignment="1">
      <alignment wrapText="1" shrinkToFit="1"/>
    </xf>
    <xf numFmtId="164" fontId="16" fillId="3" borderId="3" xfId="17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 shrinkToFit="1"/>
    </xf>
    <xf numFmtId="0" fontId="10" fillId="0" borderId="0" xfId="0" applyFont="1" applyAlignment="1">
      <alignment vertical="center" wrapText="1" shrinkToFit="1"/>
    </xf>
    <xf numFmtId="3" fontId="10" fillId="3" borderId="1" xfId="17" applyNumberFormat="1" applyFont="1" applyFill="1" applyBorder="1" applyAlignment="1">
      <alignment horizontal="center" vertical="center"/>
    </xf>
    <xf numFmtId="0" fontId="16" fillId="3" borderId="1" xfId="17" applyFont="1" applyFill="1" applyBorder="1" applyAlignment="1">
      <alignment horizontal="center" vertical="center"/>
    </xf>
    <xf numFmtId="164" fontId="10" fillId="0" borderId="1" xfId="14" applyNumberFormat="1" applyFont="1" applyBorder="1" applyAlignment="1">
      <alignment vertical="center" wrapText="1" shrinkToFit="1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164" fontId="24" fillId="0" borderId="0" xfId="17" applyNumberFormat="1" applyFont="1" applyFill="1" applyBorder="1" applyAlignment="1">
      <alignment wrapText="1" shrinkToFit="1"/>
    </xf>
    <xf numFmtId="0" fontId="16" fillId="0" borderId="0" xfId="18" applyFont="1" applyFill="1" applyBorder="1" applyAlignment="1">
      <alignment horizontal="left" wrapText="1" shrinkToFit="1"/>
    </xf>
    <xf numFmtId="0" fontId="10" fillId="0" borderId="0" xfId="18" applyFont="1" applyFill="1" applyBorder="1" applyAlignment="1">
      <alignment wrapText="1" shrinkToFit="1"/>
    </xf>
    <xf numFmtId="3" fontId="10" fillId="0" borderId="0" xfId="18" applyNumberFormat="1" applyFont="1" applyFill="1" applyBorder="1" applyAlignment="1">
      <alignment wrapText="1" shrinkToFit="1"/>
    </xf>
    <xf numFmtId="0" fontId="16" fillId="3" borderId="1" xfId="18" applyFont="1" applyFill="1" applyBorder="1" applyAlignment="1">
      <alignment horizontal="center" vertical="center"/>
    </xf>
    <xf numFmtId="0" fontId="16" fillId="3" borderId="4" xfId="18" applyFont="1" applyFill="1" applyBorder="1" applyAlignment="1">
      <alignment horizontal="center" vertical="center"/>
    </xf>
    <xf numFmtId="0" fontId="16" fillId="3" borderId="5" xfId="18" applyFont="1" applyFill="1" applyBorder="1" applyAlignment="1">
      <alignment horizontal="center" vertical="center"/>
    </xf>
    <xf numFmtId="3" fontId="10" fillId="3" borderId="1" xfId="18" applyNumberFormat="1" applyFont="1" applyFill="1" applyBorder="1" applyAlignment="1">
      <alignment horizontal="center" vertical="center"/>
    </xf>
    <xf numFmtId="0" fontId="16" fillId="0" borderId="2" xfId="18" applyFont="1" applyFill="1" applyBorder="1" applyAlignment="1">
      <alignment horizontal="left" vertical="top" wrapText="1" shrinkToFit="1"/>
    </xf>
    <xf numFmtId="3" fontId="16" fillId="0" borderId="1" xfId="18" applyNumberFormat="1" applyFont="1" applyFill="1" applyBorder="1" applyAlignment="1">
      <alignment horizontal="center" vertical="center"/>
    </xf>
    <xf numFmtId="3" fontId="16" fillId="0" borderId="5" xfId="18" applyNumberFormat="1" applyFont="1" applyFill="1" applyBorder="1" applyAlignment="1">
      <alignment horizontal="center" vertical="center"/>
    </xf>
    <xf numFmtId="164" fontId="16" fillId="0" borderId="0" xfId="18" applyNumberFormat="1" applyFont="1" applyFill="1" applyBorder="1" applyAlignment="1" applyProtection="1">
      <alignment wrapText="1" shrinkToFit="1"/>
      <protection locked="0"/>
    </xf>
    <xf numFmtId="0" fontId="16" fillId="0" borderId="0" xfId="18" applyFont="1" applyFill="1" applyBorder="1" applyAlignment="1">
      <alignment wrapText="1" shrinkToFit="1"/>
    </xf>
    <xf numFmtId="0" fontId="10" fillId="0" borderId="2" xfId="18" applyFont="1" applyFill="1" applyBorder="1" applyAlignment="1">
      <alignment horizontal="left" vertical="top" wrapText="1" indent="1" shrinkToFit="1"/>
    </xf>
    <xf numFmtId="3" fontId="10" fillId="0" borderId="5" xfId="18" applyNumberFormat="1" applyFont="1" applyFill="1" applyBorder="1" applyAlignment="1">
      <alignment horizontal="center" vertical="center"/>
    </xf>
    <xf numFmtId="3" fontId="10" fillId="0" borderId="1" xfId="18" applyNumberFormat="1" applyFont="1" applyFill="1" applyBorder="1" applyAlignment="1">
      <alignment horizontal="center" vertical="center"/>
    </xf>
    <xf numFmtId="0" fontId="10" fillId="0" borderId="0" xfId="18" applyFont="1" applyFill="1" applyBorder="1" applyAlignment="1">
      <alignment horizontal="left" vertical="top" wrapText="1" shrinkToFit="1"/>
    </xf>
    <xf numFmtId="0" fontId="10" fillId="0" borderId="0" xfId="18" applyFont="1" applyFill="1" applyBorder="1" applyAlignment="1">
      <alignment horizontal="left" vertical="top"/>
    </xf>
    <xf numFmtId="0" fontId="17" fillId="0" borderId="6" xfId="18" applyFont="1" applyFill="1" applyBorder="1" applyAlignment="1">
      <alignment wrapText="1" shrinkToFit="1"/>
    </xf>
    <xf numFmtId="0" fontId="10" fillId="0" borderId="6" xfId="18" applyFont="1" applyFill="1" applyBorder="1" applyAlignment="1">
      <alignment wrapText="1" shrinkToFit="1"/>
    </xf>
    <xf numFmtId="4" fontId="10" fillId="0" borderId="6" xfId="18" applyNumberFormat="1" applyFont="1" applyFill="1" applyBorder="1" applyAlignment="1">
      <alignment wrapText="1" shrinkToFit="1"/>
    </xf>
    <xf numFmtId="3" fontId="10" fillId="0" borderId="6" xfId="18" applyNumberFormat="1" applyFont="1" applyFill="1" applyBorder="1" applyAlignment="1">
      <alignment wrapText="1" shrinkToFit="1"/>
    </xf>
    <xf numFmtId="0" fontId="16" fillId="0" borderId="0" xfId="0" applyFont="1" applyAlignment="1">
      <alignment horizontal="center"/>
    </xf>
    <xf numFmtId="0" fontId="16" fillId="3" borderId="1" xfId="0" applyFont="1" applyFill="1" applyBorder="1"/>
    <xf numFmtId="0" fontId="16" fillId="5" borderId="1" xfId="0" applyFont="1" applyFill="1" applyBorder="1"/>
    <xf numFmtId="3" fontId="16" fillId="5" borderId="1" xfId="0" applyNumberFormat="1" applyFont="1" applyFill="1" applyBorder="1"/>
    <xf numFmtId="3" fontId="10" fillId="2" borderId="1" xfId="0" applyNumberFormat="1" applyFont="1" applyFill="1" applyBorder="1"/>
    <xf numFmtId="3" fontId="10" fillId="0" borderId="1" xfId="0" applyNumberFormat="1" applyFont="1" applyFill="1" applyBorder="1"/>
    <xf numFmtId="0" fontId="10" fillId="0" borderId="0" xfId="0" applyFont="1" applyAlignment="1">
      <alignment horizontal="center"/>
    </xf>
    <xf numFmtId="0" fontId="17" fillId="0" borderId="0" xfId="0" applyFont="1"/>
    <xf numFmtId="0" fontId="21" fillId="0" borderId="0" xfId="0" applyFont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6" fillId="5" borderId="1" xfId="0" applyFont="1" applyFill="1" applyBorder="1" applyAlignment="1">
      <alignment horizontal="left" vertical="center" wrapText="1" shrinkToFit="1"/>
    </xf>
    <xf numFmtId="3" fontId="10" fillId="0" borderId="1" xfId="0" applyNumberFormat="1" applyFont="1" applyBorder="1"/>
    <xf numFmtId="3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left" vertical="center" wrapText="1" shrinkToFit="1"/>
    </xf>
    <xf numFmtId="9" fontId="16" fillId="0" borderId="0" xfId="0" applyNumberFormat="1" applyFont="1"/>
    <xf numFmtId="3" fontId="16" fillId="6" borderId="1" xfId="0" applyNumberFormat="1" applyFont="1" applyFill="1" applyBorder="1"/>
    <xf numFmtId="9" fontId="10" fillId="0" borderId="1" xfId="0" applyNumberFormat="1" applyFont="1" applyFill="1" applyBorder="1"/>
    <xf numFmtId="0" fontId="10" fillId="0" borderId="0" xfId="0" applyFont="1" applyBorder="1"/>
    <xf numFmtId="3" fontId="10" fillId="0" borderId="0" xfId="0" applyNumberFormat="1" applyFont="1" applyBorder="1"/>
    <xf numFmtId="9" fontId="10" fillId="0" borderId="0" xfId="0" applyNumberFormat="1" applyFont="1" applyBorder="1"/>
    <xf numFmtId="168" fontId="10" fillId="0" borderId="0" xfId="0" applyNumberFormat="1" applyFont="1" applyBorder="1"/>
    <xf numFmtId="1" fontId="10" fillId="0" borderId="1" xfId="0" applyNumberFormat="1" applyFont="1" applyFill="1" applyBorder="1"/>
    <xf numFmtId="0" fontId="21" fillId="0" borderId="0" xfId="0" applyFont="1" applyAlignment="1"/>
    <xf numFmtId="0" fontId="10" fillId="0" borderId="1" xfId="0" applyFont="1" applyBorder="1" applyAlignment="1">
      <alignment wrapText="1"/>
    </xf>
    <xf numFmtId="3" fontId="16" fillId="3" borderId="1" xfId="0" applyNumberFormat="1" applyFont="1" applyFill="1" applyBorder="1"/>
    <xf numFmtId="169" fontId="10" fillId="0" borderId="0" xfId="0" applyNumberFormat="1" applyFont="1"/>
    <xf numFmtId="165" fontId="10" fillId="2" borderId="1" xfId="19" applyNumberFormat="1" applyFont="1" applyFill="1" applyBorder="1"/>
    <xf numFmtId="169" fontId="10" fillId="0" borderId="1" xfId="0" applyNumberFormat="1" applyFont="1" applyBorder="1"/>
    <xf numFmtId="176" fontId="10" fillId="0" borderId="0" xfId="0" applyNumberFormat="1" applyFont="1"/>
    <xf numFmtId="165" fontId="10" fillId="0" borderId="1" xfId="19" applyNumberFormat="1" applyFont="1" applyFill="1" applyBorder="1"/>
    <xf numFmtId="3" fontId="10" fillId="0" borderId="0" xfId="0" applyNumberFormat="1" applyFont="1" applyFill="1"/>
    <xf numFmtId="0" fontId="10" fillId="0" borderId="0" xfId="13" applyFont="1" applyFill="1" applyProtection="1">
      <protection locked="0"/>
    </xf>
    <xf numFmtId="0" fontId="16" fillId="0" borderId="0" xfId="13" applyFont="1" applyFill="1" applyProtection="1">
      <protection locked="0"/>
    </xf>
    <xf numFmtId="9" fontId="17" fillId="0" borderId="0" xfId="13" applyNumberFormat="1" applyFont="1" applyFill="1" applyProtection="1">
      <protection locked="0"/>
    </xf>
    <xf numFmtId="164" fontId="10" fillId="0" borderId="0" xfId="13" applyNumberFormat="1" applyFont="1" applyFill="1" applyProtection="1">
      <protection locked="0"/>
    </xf>
    <xf numFmtId="164" fontId="17" fillId="0" borderId="0" xfId="13" applyNumberFormat="1" applyFont="1" applyFill="1" applyProtection="1">
      <protection locked="0"/>
    </xf>
    <xf numFmtId="0" fontId="21" fillId="0" borderId="0" xfId="13" applyFont="1" applyFill="1" applyProtection="1">
      <protection locked="0"/>
    </xf>
    <xf numFmtId="0" fontId="16" fillId="0" borderId="1" xfId="13" applyFont="1" applyFill="1" applyBorder="1" applyProtection="1">
      <protection locked="0"/>
    </xf>
    <xf numFmtId="3" fontId="10" fillId="0" borderId="1" xfId="13" applyNumberFormat="1" applyFont="1" applyFill="1" applyBorder="1" applyAlignment="1" applyProtection="1">
      <alignment horizontal="center"/>
      <protection locked="0"/>
    </xf>
    <xf numFmtId="0" fontId="10" fillId="0" borderId="1" xfId="13" applyFont="1" applyFill="1" applyBorder="1" applyAlignment="1" applyProtection="1">
      <alignment vertical="top"/>
      <protection locked="0"/>
    </xf>
    <xf numFmtId="165" fontId="17" fillId="0" borderId="0" xfId="13" applyNumberFormat="1" applyFont="1" applyFill="1" applyProtection="1">
      <protection locked="0"/>
    </xf>
    <xf numFmtId="0" fontId="10" fillId="0" borderId="1" xfId="16" applyFont="1" applyFill="1" applyBorder="1" applyAlignment="1">
      <alignment horizontal="left" vertical="center" wrapText="1"/>
    </xf>
    <xf numFmtId="0" fontId="16" fillId="0" borderId="1" xfId="16" applyFont="1" applyFill="1" applyBorder="1" applyAlignment="1">
      <alignment horizontal="center" vertical="center"/>
    </xf>
    <xf numFmtId="0" fontId="10" fillId="0" borderId="1" xfId="18" applyFont="1" applyFill="1" applyBorder="1" applyAlignment="1">
      <alignment horizontal="center" vertical="center"/>
    </xf>
    <xf numFmtId="0" fontId="16" fillId="0" borderId="1" xfId="18" applyFont="1" applyFill="1" applyBorder="1" applyAlignment="1">
      <alignment horizontal="center" vertical="center"/>
    </xf>
    <xf numFmtId="0" fontId="10" fillId="0" borderId="0" xfId="13" applyFont="1" applyFill="1" applyAlignment="1" applyProtection="1">
      <alignment horizontal="center"/>
      <protection locked="0"/>
    </xf>
    <xf numFmtId="164" fontId="10" fillId="0" borderId="1" xfId="16" applyNumberFormat="1" applyFont="1" applyFill="1" applyBorder="1" applyAlignment="1">
      <alignment horizontal="right" vertical="center"/>
    </xf>
    <xf numFmtId="164" fontId="10" fillId="0" borderId="1" xfId="13" applyNumberFormat="1" applyFont="1" applyFill="1" applyBorder="1" applyAlignment="1" applyProtection="1">
      <protection locked="0"/>
    </xf>
    <xf numFmtId="164" fontId="16" fillId="0" borderId="1" xfId="13" applyNumberFormat="1" applyFont="1" applyFill="1" applyBorder="1" applyAlignment="1" applyProtection="1">
      <protection locked="0"/>
    </xf>
    <xf numFmtId="0" fontId="10" fillId="0" borderId="0" xfId="13" applyFont="1" applyFill="1" applyAlignment="1" applyProtection="1">
      <protection locked="0"/>
    </xf>
    <xf numFmtId="0" fontId="10" fillId="0" borderId="0" xfId="13" applyFont="1" applyFill="1" applyAlignment="1" applyProtection="1">
      <alignment vertical="center"/>
      <protection locked="0"/>
    </xf>
    <xf numFmtId="0" fontId="10" fillId="4" borderId="1" xfId="16" applyFont="1" applyFill="1" applyBorder="1" applyAlignment="1">
      <alignment horizontal="left" vertical="center" wrapText="1" indent="2"/>
    </xf>
    <xf numFmtId="164" fontId="10" fillId="6" borderId="1" xfId="13" applyNumberFormat="1" applyFont="1" applyFill="1" applyBorder="1" applyAlignment="1" applyProtection="1">
      <protection locked="0"/>
    </xf>
    <xf numFmtId="164" fontId="10" fillId="0" borderId="0" xfId="13" applyNumberFormat="1" applyFont="1" applyFill="1" applyAlignment="1" applyProtection="1">
      <protection locked="0"/>
    </xf>
    <xf numFmtId="164" fontId="24" fillId="0" borderId="0" xfId="13" applyNumberFormat="1" applyFont="1" applyFill="1" applyProtection="1">
      <protection locked="0"/>
    </xf>
    <xf numFmtId="3" fontId="10" fillId="0" borderId="0" xfId="0" applyNumberFormat="1" applyFont="1"/>
    <xf numFmtId="177" fontId="10" fillId="0" borderId="0" xfId="0" applyNumberFormat="1" applyFont="1"/>
    <xf numFmtId="0" fontId="16" fillId="3" borderId="1" xfId="0" applyFont="1" applyFill="1" applyBorder="1" applyAlignment="1">
      <alignment horizontal="center" vertical="center" wrapText="1" shrinkToFit="1"/>
    </xf>
    <xf numFmtId="1" fontId="10" fillId="3" borderId="5" xfId="17" applyNumberFormat="1" applyFont="1" applyFill="1" applyBorder="1" applyAlignment="1">
      <alignment horizontal="center" vertical="center" wrapText="1" shrinkToFit="1"/>
    </xf>
    <xf numFmtId="0" fontId="16" fillId="5" borderId="1" xfId="0" applyFont="1" applyFill="1" applyBorder="1" applyAlignment="1">
      <alignment horizontal="left"/>
    </xf>
    <xf numFmtId="3" fontId="16" fillId="5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3" fontId="10" fillId="2" borderId="1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0" fontId="10" fillId="0" borderId="0" xfId="0" applyFont="1" applyAlignment="1">
      <alignment horizontal="right"/>
    </xf>
    <xf numFmtId="3" fontId="16" fillId="0" borderId="0" xfId="0" applyNumberFormat="1" applyFont="1"/>
    <xf numFmtId="0" fontId="16" fillId="0" borderId="6" xfId="0" applyFont="1" applyBorder="1" applyAlignment="1">
      <alignment horizontal="center"/>
    </xf>
    <xf numFmtId="0" fontId="22" fillId="0" borderId="1" xfId="0" applyFont="1" applyBorder="1" applyAlignment="1">
      <alignment horizontal="justify" vertical="top" wrapText="1"/>
    </xf>
    <xf numFmtId="3" fontId="10" fillId="0" borderId="1" xfId="0" applyNumberFormat="1" applyFont="1" applyBorder="1" applyAlignment="1">
      <alignment horizontal="right"/>
    </xf>
    <xf numFmtId="3" fontId="22" fillId="0" borderId="1" xfId="0" applyNumberFormat="1" applyFont="1" applyFill="1" applyBorder="1" applyAlignment="1">
      <alignment horizontal="right" vertical="top" wrapText="1"/>
    </xf>
    <xf numFmtId="3" fontId="22" fillId="0" borderId="1" xfId="0" applyNumberFormat="1" applyFont="1" applyBorder="1" applyAlignment="1">
      <alignment horizontal="right" vertical="top" wrapText="1"/>
    </xf>
    <xf numFmtId="175" fontId="22" fillId="0" borderId="1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horizontal="justify" vertical="top" wrapText="1"/>
    </xf>
    <xf numFmtId="9" fontId="23" fillId="0" borderId="1" xfId="0" applyNumberFormat="1" applyFont="1" applyBorder="1" applyAlignment="1">
      <alignment horizontal="right" vertical="top" wrapText="1"/>
    </xf>
    <xf numFmtId="9" fontId="22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/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6" fillId="7" borderId="1" xfId="0" applyFont="1" applyFill="1" applyBorder="1"/>
    <xf numFmtId="3" fontId="16" fillId="7" borderId="1" xfId="0" applyNumberFormat="1" applyFont="1" applyFill="1" applyBorder="1"/>
    <xf numFmtId="3" fontId="10" fillId="7" borderId="1" xfId="0" applyNumberFormat="1" applyFont="1" applyFill="1" applyBorder="1" applyAlignment="1">
      <alignment horizontal="center" wrapText="1" shrinkToFit="1"/>
    </xf>
    <xf numFmtId="0" fontId="10" fillId="0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vertical="center"/>
    </xf>
    <xf numFmtId="0" fontId="16" fillId="7" borderId="1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20" fillId="0" borderId="0" xfId="0" applyFont="1"/>
    <xf numFmtId="9" fontId="25" fillId="2" borderId="1" xfId="0" applyNumberFormat="1" applyFont="1" applyFill="1" applyBorder="1"/>
    <xf numFmtId="4" fontId="25" fillId="2" borderId="1" xfId="0" applyNumberFormat="1" applyFont="1" applyFill="1" applyBorder="1"/>
    <xf numFmtId="3" fontId="25" fillId="2" borderId="1" xfId="0" applyNumberFormat="1" applyFont="1" applyFill="1" applyBorder="1"/>
    <xf numFmtId="169" fontId="25" fillId="2" borderId="1" xfId="0" applyNumberFormat="1" applyFont="1" applyFill="1" applyBorder="1"/>
    <xf numFmtId="4" fontId="25" fillId="2" borderId="1" xfId="0" applyNumberFormat="1" applyFont="1" applyFill="1" applyBorder="1"/>
    <xf numFmtId="4" fontId="10" fillId="0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4" fontId="25" fillId="2" borderId="1" xfId="0" applyNumberFormat="1" applyFont="1" applyFill="1" applyBorder="1" applyAlignment="1">
      <alignment vertical="center"/>
    </xf>
    <xf numFmtId="178" fontId="16" fillId="3" borderId="1" xfId="18" applyNumberFormat="1" applyFont="1" applyFill="1" applyBorder="1" applyAlignment="1">
      <alignment horizontal="center" vertical="center"/>
    </xf>
    <xf numFmtId="4" fontId="10" fillId="0" borderId="1" xfId="0" applyNumberFormat="1" applyFont="1" applyBorder="1"/>
    <xf numFmtId="0" fontId="16" fillId="0" borderId="1" xfId="17" applyFont="1" applyFill="1" applyBorder="1" applyAlignment="1">
      <alignment horizontal="center" vertical="center" wrapText="1"/>
    </xf>
    <xf numFmtId="0" fontId="16" fillId="3" borderId="3" xfId="17" applyFont="1" applyFill="1" applyBorder="1" applyAlignment="1">
      <alignment horizontal="center" vertical="center"/>
    </xf>
    <xf numFmtId="0" fontId="16" fillId="3" borderId="1" xfId="17" applyFont="1" applyFill="1" applyBorder="1" applyAlignment="1">
      <alignment horizontal="center" vertical="center" wrapText="1" shrinkToFit="1"/>
    </xf>
    <xf numFmtId="1" fontId="16" fillId="0" borderId="2" xfId="17" applyNumberFormat="1" applyFont="1" applyFill="1" applyBorder="1" applyAlignment="1">
      <alignment wrapText="1"/>
    </xf>
    <xf numFmtId="3" fontId="16" fillId="0" borderId="1" xfId="0" applyNumberFormat="1" applyFont="1" applyFill="1" applyBorder="1"/>
    <xf numFmtId="0" fontId="16" fillId="0" borderId="2" xfId="17" applyFont="1" applyFill="1" applyBorder="1" applyAlignment="1">
      <alignment horizontal="center" vertical="center" wrapText="1"/>
    </xf>
    <xf numFmtId="0" fontId="16" fillId="0" borderId="7" xfId="17" applyFont="1" applyFill="1" applyBorder="1" applyAlignment="1">
      <alignment horizontal="center" vertical="center" wrapText="1"/>
    </xf>
    <xf numFmtId="0" fontId="16" fillId="0" borderId="3" xfId="17" applyFont="1" applyFill="1" applyBorder="1" applyAlignment="1">
      <alignment horizontal="center" vertical="center" wrapText="1"/>
    </xf>
    <xf numFmtId="0" fontId="16" fillId="0" borderId="4" xfId="17" applyFont="1" applyFill="1" applyBorder="1" applyAlignment="1">
      <alignment horizontal="center" vertical="center" wrapText="1"/>
    </xf>
    <xf numFmtId="0" fontId="16" fillId="0" borderId="5" xfId="17" applyFont="1" applyFill="1" applyBorder="1" applyAlignment="1">
      <alignment horizontal="center" vertical="center" wrapText="1"/>
    </xf>
    <xf numFmtId="0" fontId="16" fillId="0" borderId="1" xfId="17" applyFont="1" applyFill="1" applyBorder="1" applyAlignment="1">
      <alignment horizontal="center" vertical="center" wrapText="1"/>
    </xf>
    <xf numFmtId="178" fontId="16" fillId="3" borderId="2" xfId="17" applyNumberFormat="1" applyFont="1" applyFill="1" applyBorder="1" applyAlignment="1">
      <alignment horizontal="center" vertical="center" wrapText="1" shrinkToFit="1"/>
    </xf>
    <xf numFmtId="178" fontId="16" fillId="3" borderId="7" xfId="17" applyNumberFormat="1" applyFont="1" applyFill="1" applyBorder="1" applyAlignment="1">
      <alignment horizontal="center" vertical="center" wrapText="1" shrinkToFit="1"/>
    </xf>
    <xf numFmtId="178" fontId="16" fillId="3" borderId="3" xfId="17" applyNumberFormat="1" applyFont="1" applyFill="1" applyBorder="1" applyAlignment="1">
      <alignment horizontal="center" vertical="center" wrapText="1" shrinkToFit="1"/>
    </xf>
    <xf numFmtId="164" fontId="16" fillId="3" borderId="7" xfId="17" applyNumberFormat="1" applyFont="1" applyFill="1" applyBorder="1" applyAlignment="1">
      <alignment horizontal="center" vertical="center"/>
    </xf>
    <xf numFmtId="0" fontId="16" fillId="3" borderId="7" xfId="17" applyFont="1" applyFill="1" applyBorder="1" applyAlignment="1">
      <alignment horizontal="center" vertical="center"/>
    </xf>
    <xf numFmtId="0" fontId="16" fillId="3" borderId="3" xfId="17" applyFont="1" applyFill="1" applyBorder="1" applyAlignment="1">
      <alignment horizontal="center" vertical="center"/>
    </xf>
    <xf numFmtId="178" fontId="16" fillId="3" borderId="1" xfId="17" applyNumberFormat="1" applyFont="1" applyFill="1" applyBorder="1" applyAlignment="1">
      <alignment horizontal="center" vertical="center" wrapText="1" shrinkToFit="1"/>
    </xf>
    <xf numFmtId="0" fontId="16" fillId="3" borderId="8" xfId="17" applyFont="1" applyFill="1" applyBorder="1" applyAlignment="1">
      <alignment horizontal="center" vertical="center" wrapText="1" shrinkToFit="1"/>
    </xf>
    <xf numFmtId="0" fontId="16" fillId="3" borderId="9" xfId="17" applyFont="1" applyFill="1" applyBorder="1" applyAlignment="1">
      <alignment horizontal="center" vertical="center" wrapText="1" shrinkToFit="1"/>
    </xf>
    <xf numFmtId="0" fontId="16" fillId="3" borderId="4" xfId="17" applyFont="1" applyFill="1" applyBorder="1" applyAlignment="1">
      <alignment horizontal="center" vertical="center" wrapText="1" shrinkToFit="1"/>
    </xf>
    <xf numFmtId="0" fontId="16" fillId="3" borderId="5" xfId="17" applyFont="1" applyFill="1" applyBorder="1" applyAlignment="1">
      <alignment horizontal="center" vertical="center" wrapText="1" shrinkToFit="1"/>
    </xf>
    <xf numFmtId="0" fontId="16" fillId="3" borderId="1" xfId="17" applyFont="1" applyFill="1" applyBorder="1" applyAlignment="1">
      <alignment horizontal="center" vertical="center" wrapText="1" shrinkToFit="1"/>
    </xf>
    <xf numFmtId="0" fontId="16" fillId="3" borderId="4" xfId="17" applyFont="1" applyFill="1" applyBorder="1" applyAlignment="1">
      <alignment horizontal="center" vertical="center"/>
    </xf>
    <xf numFmtId="0" fontId="16" fillId="3" borderId="5" xfId="17" applyFont="1" applyFill="1" applyBorder="1" applyAlignment="1">
      <alignment horizontal="center" vertical="center"/>
    </xf>
    <xf numFmtId="0" fontId="16" fillId="3" borderId="8" xfId="18" applyFont="1" applyFill="1" applyBorder="1" applyAlignment="1">
      <alignment horizontal="center" vertical="center" wrapText="1" shrinkToFit="1"/>
    </xf>
    <xf numFmtId="0" fontId="16" fillId="3" borderId="9" xfId="18" applyFont="1" applyFill="1" applyBorder="1" applyAlignment="1">
      <alignment horizontal="center" vertical="center" wrapText="1" shrinkToFit="1"/>
    </xf>
    <xf numFmtId="0" fontId="16" fillId="3" borderId="1" xfId="18" applyFont="1" applyFill="1" applyBorder="1" applyAlignment="1">
      <alignment horizontal="center" vertical="center"/>
    </xf>
    <xf numFmtId="178" fontId="16" fillId="3" borderId="1" xfId="18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6" fillId="0" borderId="1" xfId="18" applyFont="1" applyFill="1" applyBorder="1" applyAlignment="1">
      <alignment horizontal="center" vertical="center" wrapText="1"/>
    </xf>
  </cellXfs>
  <cellStyles count="28">
    <cellStyle name="_Бюджет_2007_3_22,12,06 вар.после набл.совета" xfId="1"/>
    <cellStyle name="Euro" xfId="2"/>
    <cellStyle name="Flag" xfId="3"/>
    <cellStyle name="Milliers [0]_JULY97" xfId="4"/>
    <cellStyle name="Milliers_JULY97" xfId="5"/>
    <cellStyle name="Monétaire [0]_JULY97" xfId="6"/>
    <cellStyle name="Monétaire_JULY97" xfId="7"/>
    <cellStyle name="Normal_Assump." xfId="8"/>
    <cellStyle name="Option" xfId="9"/>
    <cellStyle name="Price" xfId="10"/>
    <cellStyle name="Unit" xfId="11"/>
    <cellStyle name="Обычный" xfId="0" builtinId="0"/>
    <cellStyle name="Обычный_Алтын-ОрдаНовыйБП" xfId="12"/>
    <cellStyle name="Обычный_Алтын-ОрдаНовыйБП 2" xfId="13"/>
    <cellStyle name="Обычный_Копия cityrus4-18 лет СМР 52 млн $" xfId="14"/>
    <cellStyle name="Обычный_НовыйМир" xfId="15"/>
    <cellStyle name="Обычный_ПереченьКЗ" xfId="16"/>
    <cellStyle name="Обычный_Формы отчетов" xfId="17"/>
    <cellStyle name="Обычный_Формы отчетов 2" xfId="18"/>
    <cellStyle name="Процентный" xfId="19" builtinId="5"/>
    <cellStyle name="Процентный 2" xfId="20"/>
    <cellStyle name="Стиль 1" xfId="21"/>
    <cellStyle name="Тысячи [0]" xfId="22"/>
    <cellStyle name="桁区切り [0.00]_PERSONAL" xfId="23"/>
    <cellStyle name="桁区切り_PERSONAL" xfId="24"/>
    <cellStyle name="標準_PERSONAL" xfId="25"/>
    <cellStyle name="通貨 [0.00]_PERSONAL" xfId="26"/>
    <cellStyle name="通貨_PERSONAL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externalLink" Target="externalLinks/externalLink4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externalLink" Target="externalLinks/externalLink46.xml"/><Relationship Id="rId61" Type="http://schemas.openxmlformats.org/officeDocument/2006/relationships/externalLink" Target="externalLinks/externalLink5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externalLink" Target="externalLinks/externalLink49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&#1041;&#1080;&#1079;&#1085;&#1077;&#1089;%20&#1087;&#1083;&#1072;&#1085;&#1099;\&#1080;&#1089;&#1093;&#1086;&#1076;&#1085;&#1099;&#1077;\Documents%20and%20Settings\b_altynbai\&#1052;&#1086;&#1080;%20&#1076;&#1086;&#1082;&#1091;&#1084;&#1077;&#1085;&#1090;&#1099;\&#1052;&#1086;&#1080;%20&#1087;&#1088;&#1086;&#1077;&#1082;&#1090;&#1099;\&#1060;&#1072;&#1088;&#1084;%20&#1043;&#1083;&#1072;&#1089;&#1089;\+&#1058;&#1041;&#1054;-&#1040;&#1082;&#1090;&#1086;&#1073;&#1077;_board\&#1047;&#1072;&#1082;&#1083;&#1102;&#1095;&#1077;&#1085;&#1080;&#1077;\&#1041;&#1055;%20&#1058;&#1041;&#1054;%20&#1040;&#1082;&#1090;&#1086;&#1073;&#107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&#1041;&#1080;&#1079;&#1085;&#1077;&#1089;%20&#1087;&#1083;&#1072;&#1085;&#1099;\&#1080;&#1089;&#1093;&#1086;&#1076;&#1085;&#1099;&#1077;\Documents%20and%20Settings\G_Ibraeva\&#1056;&#1072;&#1073;&#1086;&#1095;&#1080;&#1081;%20&#1089;&#1090;&#1086;&#1083;\DOCUME~1\AHMETO~1\LOCALS~1\Temp\Rar$DI00.531\&#1041;&#1102;&#1076;&#1078;&#1077;&#1090;&#1055;&#1088;&#1086;&#1076;&#1072;&#1078;&#1042;&#1085;&#1077;&#1096;&#1085;&#1080;&#108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_Ibraeva\&#1056;&#1072;&#1073;&#1086;&#1095;&#1080;&#1081;%20&#1089;&#1090;&#1086;&#1083;\DOCUME~1\AHMETO~1\LOCALS~1\Temp\Rar$DI00.531\&#1041;&#1102;&#1076;&#1078;&#1077;&#1090;&#1055;&#1088;&#1086;&#1076;&#1072;&#1078;&#1042;&#1085;&#1077;&#1096;&#1085;&#1080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54;&#1073;&#1097;&#1080;&#1077;%20&#1076;&#1086;&#1082;&#1091;&#1084;&#1077;&#1085;&#1090;&#1099;\Documents%20and%20Settings\k_abdrahmanov\&#1056;&#1072;&#1073;&#1086;&#1095;&#1080;&#1081;%20&#1089;&#1090;&#1086;&#1083;\&#1048;&#1085;&#1092;&#1086;%20&#1040;&#1082;&#1090;&#1086;&#1073;&#1077;\&#1085;&#1086;&#1074;&#1099;&#1081;%20&#1041;&#1055;%20%20&#1080;&#1089;&#1087;&#1088;%20&#1089;%20&#1091;&#1095;.%20&#1092;&#1080;&#1085;.%20NB%2007.02.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shpan_zh\temp\ERLAN\Zakluchenia\&#1047;&#1077;&#1088;&#1085;&#1086;&#1074;&#1072;&#1103;_&#1051;&#1050;\Proj_&#1047;&#1051;&#1050;_&#1087;&#1096;&#1077;&#1085;&#1080;&#1094;&#1072;_50%25_&#1083;&#1080;&#1079;_&#1087;&#1083;&#1072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&#1050;&#1091;&#1089;&#1084;&#1072;&#1085;&#1086;&#1074;%20&#1046;&#1077;&#1085;&#1080;&#1089;%20&#1050;&#1072;&#1081;&#1088;&#1073;&#1072;&#1077;&#1074;&#1080;&#1095;\&#1041;&#1055;%20&#1097;&#1077;&#1073;&#1077;&#1085;&#1100;%201.05%20&#1076;&#1083;&#1103;%20&#1041;&#1058;&#104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0;&#1085;&#1092;&#1080;&#1085;&#1086;&#1075;&#1077;&#1085;&#1086;&#1074;\&#1056;&#1072;&#1089;&#1095;&#1077;&#1090;&#1099;,%20&#1041;&#1055;\&#1052;&#1080;&#1085;&#1080;&#1084;&#1072;&#1088;&#1082;&#1077;&#1090;%20&#1085;&#1072;%205%20&#1084;&#1083;&#1085;\&#1052;&#1051;&#1044;&#1050;%20&#1060;3+&#1060;2%20&#1073;&#1077;&#1079;%20&#1048;&#1060;&#105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DOCUME~1\G_SVEC~1\LOCALS~1\Temp\bat\6A75EE9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_SVEC~1\LOCALS~1\Temp\bat\6A75EE9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&#1041;&#1080;&#1079;&#1085;&#1077;&#1089;%20&#1087;&#1083;&#1072;&#1085;&#1099;\&#1080;&#1089;&#1093;&#1086;&#1076;&#1085;&#1099;&#1077;\DOCUME~1\G_SVEC~1\LOCALS~1\Temp\bat\6A75EE9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&#1052;&#1086;&#1080;%20&#1076;&#1086;&#1082;&#1091;&#1084;&#1077;&#1085;&#1090;&#1099;\&#1055;&#1088;&#1086;&#1077;&#1082;&#1090;&#1099;\&#1053;&#1077;&#1088;&#1091;&#1076;-&#1050;&#1086;&#1096;&#1077;&#1090;&#1072;&#1091;\&#1053;&#1077;&#1088;&#1091;&#1076;\&#1050;&#1086;&#1088;&#1088;&#1077;&#1082;&#1090;&#1080;&#1088;&#1086;&#1074;&#1082;&#1072;%202-&#1086;&#1077;%20&#1087;&#1086;&#1083;&#1091;&#1075;&#1086;&#1076;&#1080;&#1077;%202007%20&#1075;\&#1041;&#1102;&#1076;&#1078;&#1077;&#1090;%20&#1085;&#1072;%202-%20&#1086;&#1077;%20&#1087;&#1086;&#1083;&#1091;&#1075;&#1086;&#1076;&#1080;&#1077;%202007%20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Documents%20and%20Settings\b_altynbai\&#1052;&#1086;&#1080;%20&#1076;&#1086;&#1082;&#1091;&#1084;&#1077;&#1085;&#1090;&#1099;\&#1052;&#1086;&#1080;%20&#1087;&#1088;&#1086;&#1077;&#1082;&#1090;&#1099;\&#1060;&#1072;&#1088;&#1084;%20&#1043;&#1083;&#1072;&#1089;&#1089;\+&#1058;&#1041;&#1054;-&#1040;&#1082;&#1090;&#1086;&#1073;&#1077;_board\&#1047;&#1072;&#1082;&#1083;&#1102;&#1095;&#1077;&#1085;&#1080;&#1077;\&#1041;&#1055;%20&#1058;&#1041;&#1054;%20&#1040;&#1082;&#1090;&#1086;&#1073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5;&#1088;&#1086;&#1077;&#1082;&#1090;&#1099;\&#1053;&#1077;&#1088;&#1091;&#1076;-&#1050;&#1086;&#1096;&#1077;&#1090;&#1072;&#1091;\&#1053;&#1077;&#1088;&#1091;&#1076;\&#1050;&#1086;&#1088;&#1088;&#1077;&#1082;&#1090;&#1080;&#1088;&#1086;&#1074;&#1082;&#1072;%202-&#1086;&#1077;%20&#1087;&#1086;&#1083;&#1091;&#1075;&#1086;&#1076;&#1080;&#1077;%202007%20&#1075;\&#1041;&#1102;&#1076;&#1078;&#1077;&#1090;%20&#1085;&#1072;%202-%20&#1086;&#1077;%20&#1087;&#1086;&#1083;&#1091;&#1075;&#1086;&#1076;&#1080;&#1077;%202007%20&#1075;.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&#1041;&#1080;&#1079;&#1085;&#1077;&#1089;%20&#1087;&#1083;&#1072;&#1085;&#1099;\&#1080;&#1089;&#1093;&#1086;&#1076;&#1085;&#1099;&#1077;\&#1052;&#1086;&#1080;%20&#1076;&#1086;&#1082;&#1091;&#1084;&#1077;&#1085;&#1090;&#1099;\&#1055;&#1088;&#1086;&#1077;&#1082;&#1090;&#1099;\&#1053;&#1077;&#1088;&#1091;&#1076;-&#1050;&#1086;&#1096;&#1077;&#1090;&#1072;&#1091;\&#1053;&#1077;&#1088;&#1091;&#1076;\&#1050;&#1086;&#1088;&#1088;&#1077;&#1082;&#1090;&#1080;&#1088;&#1086;&#1074;&#1082;&#1072;%202-&#1086;&#1077;%20&#1087;&#1086;&#1083;&#1091;&#1075;&#1086;&#1076;&#1080;&#1077;%202007%20&#1075;\&#1041;&#1102;&#1076;&#1078;&#1077;&#1090;%20&#1085;&#1072;%202-%20&#1086;&#1077;%20&#1087;&#1086;&#1083;&#1091;&#1075;&#1086;&#1076;&#1080;&#1077;%202007%20&#1075;.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AHMETO~1\LOCALS~1\Temp\Rar$DI00.531\&#1041;&#1102;&#1076;&#1078;&#1077;&#1090;&#1055;&#1088;&#1086;&#1076;&#1072;&#1078;&#1042;&#1085;&#1077;&#1096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&#1052;&#1051;&#1044;&#1050;%20&#1060;3+&#1060;2%20&#1073;&#1077;&#1079;%20&#1048;&#1060;&#10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&#1041;&#1080;&#1079;&#1085;&#1077;&#1089;%20&#1087;&#1083;&#1072;&#1085;&#1099;\&#1080;&#1089;&#1093;&#1086;&#1076;&#1085;&#1099;&#1077;\&#1052;&#1086;&#1080;%20&#1076;&#1086;&#1082;&#1091;&#1084;&#1077;&#1085;&#1090;&#1099;\&#1055;&#1056;&#1054;&#1045;&#1050;&#1058;&#1067;\&#1041;&#1055;%20&#1070;&#1076;&#1072;&#1096;&#1082;&#1080;&#1085;\&#1052;&#1051;&#1044;&#1050;%20&#1060;3+&#1060;2%20&#1073;&#1077;&#1079;%20&#1048;&#1060;&#105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&#1041;&#1080;&#1079;&#1085;&#1077;&#1089;%20&#1087;&#1083;&#1072;&#1085;&#1099;\&#1080;&#1089;&#1093;&#1086;&#1076;&#1085;&#1099;&#1077;\&#1052;&#1051;&#1044;&#1050;%20&#1060;3+&#1060;2%20&#1073;&#1077;&#1079;%20&#1048;&#1060;&#10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shpan_zh\temp\ERLAN\Zakluchenia\&#1040;&#1050;&#1058;&#1048;&#1042;\Proj_&#1040;&#1050;&#1058;&#1048;&#1042;_7&#1083;&#1077;&#109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WINDOWS\TEMP\Rar$DI01.712\&#1069;&#1082;&#1086;&#1090;&#1086;&#1085;%2011.03.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&#1056;&#1072;&#1089;&#1095;&#1077;&#1090;%20&#1090;&#1077;&#1082;&#1089;&#1090;&#1080;&#1083;&#1100;_&#1089;%20&#1082;&#1086;&#1088;_01.05.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&#1041;&#1080;&#1079;&#1085;&#1077;&#1089;%20&#1087;&#1083;&#1072;&#1085;&#1099;\&#1080;&#1089;&#1093;&#1086;&#1076;&#1085;&#1099;&#1077;\Documents%20and%20Settings\q\&#1056;&#1072;&#1073;&#1086;&#1095;&#1080;&#1081;%20&#1089;&#1090;&#1086;&#1083;\&#1056;&#1040;&#1057;&#1063;&#1045;&#1058;&#106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_altynbai\&#1052;&#1086;&#1080;%20&#1076;&#1086;&#1082;&#1091;&#1084;&#1077;&#1085;&#1090;&#1099;\&#1052;&#1086;&#1080;%20&#1087;&#1088;&#1086;&#1077;&#1082;&#1090;&#1099;\&#1060;&#1072;&#1088;&#1084;%20&#1043;&#1083;&#1072;&#1089;&#1089;\+&#1058;&#1041;&#1054;-&#1040;&#1082;&#1090;&#1086;&#1073;&#1077;_board\&#1047;&#1072;&#1082;&#1083;&#1102;&#1095;&#1077;&#1085;&#1080;&#1077;\&#1041;&#1055;%20&#1058;&#1041;&#1054;%20&#1040;&#1082;&#1090;&#1086;&#1073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smanov\&#1052;&#1086;&#1080;%20&#1076;&#1086;&#1082;&#1091;&#1084;&#1077;&#1085;&#1090;&#1099;\Documents%20and%20Settings\kusmanov\Desktop\&#1069;&#1082;&#1086;&#1090;&#1086;&#1085;+_&#1040;&#1082;&#1090;&#1102;&#1073;&#1080;&#1085;&#1089;&#1082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tes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&#1041;&#1080;&#1079;&#1085;&#1077;&#1089;%20&#1087;&#1083;&#1072;&#1085;&#1099;\&#1080;&#1089;&#1093;&#1086;&#1076;&#1085;&#1099;&#1077;\tes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&#1052;&#1086;&#1080;%20&#1076;&#1086;&#1082;&#1091;&#1084;&#1077;&#1085;&#1090;&#1099;\&#1064;&#1072;&#1073;&#1083;&#1086;&#1085;&#1099;\&#1064;&#1072;&#1073;&#1083;&#1086;&#1085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DOCUME~1\I_FROL~1\LOCALS~1\Temp\bat\ENKI\&#1053;&#1077;&#1088;&#1091;&#1076;%20&#1084;&#1086;&#1080;%20&#1088;&#1072;&#1089;&#1095;&#1105;&#1090;&#109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I_FROL~1\LOCALS~1\Temp\bat\ENKI\&#1053;&#1077;&#1088;&#1091;&#1076;%20&#1084;&#1086;&#1080;%20&#1088;&#1072;&#1089;&#1095;&#1105;&#1090;&#1099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&#1041;&#1080;&#1079;&#1085;&#1077;&#1089;%20&#1087;&#1083;&#1072;&#1085;&#1099;\&#1080;&#1089;&#1093;&#1086;&#1076;&#1085;&#1099;&#1077;\DOCUME~1\I_FROL~1\LOCALS~1\Temp\bat\ENKI\&#1053;&#1077;&#1088;&#1091;&#1076;%20&#1084;&#1086;&#1080;%20&#1088;&#1072;&#1089;&#1095;&#1105;&#1090;&#1099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DOCUME~1\G_SVEC~1\LOCALS~1\Temp\bat\15E674E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_SVEC~1\LOCALS~1\Temp\bat\15E674E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10-2011\65_&#1069;&#1083;&#1077;&#1074;&#1072;&#1090;&#1086;&#1088;&#1099;\_&#1056;&#1072;&#1089;&#1095;&#1077;&#1090;&#1099;\Documents%20and%20Settings\b_altynbai\&#1052;&#1086;&#1080;%20&#1076;&#1086;&#1082;&#1091;&#1084;&#1077;&#1085;&#1090;&#1099;\&#1052;&#1086;&#1080;%20&#1087;&#1088;&#1086;&#1077;&#1082;&#1090;&#1099;\&#1060;&#1072;&#1088;&#1084;%20&#1043;&#1083;&#1072;&#1089;&#1089;\+&#1058;&#1041;&#1054;-&#1040;&#1082;&#1090;&#1086;&#1073;&#1077;_board\&#1047;&#1072;&#1082;&#1083;&#1102;&#1095;&#1077;&#1085;&#1080;&#1077;\&#1041;&#1055;%20&#1058;&#1041;&#1054;%20&#1040;&#1082;&#1090;&#1086;&#1073;&#107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&#1041;&#1080;&#1079;&#1085;&#1077;&#1089;%20&#1087;&#1083;&#1072;&#1085;&#1099;\&#1080;&#1089;&#1093;&#1086;&#1076;&#1085;&#1099;&#1077;\DOCUME~1\G_SVEC~1\LOCALS~1\Temp\bat\15E674E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&#1041;&#1080;&#1079;&#1085;&#1077;&#1089;%20&#1087;&#1083;&#1072;&#1085;&#1099;\&#1080;&#1089;&#1093;&#1086;&#1076;&#1085;&#1099;&#1077;\&#1052;&#1086;&#1080;%20&#1076;&#1086;&#1082;&#1091;&#1084;&#1077;&#1085;&#1090;&#1099;\&#1055;&#1056;&#1054;&#1045;&#1050;&#1058;&#1067;\&#1041;&#1055;%20&#1070;&#1076;&#1072;&#1096;&#1082;&#1080;&#1085;\&#1070;&#1076;&#1072;&#1096;&#1082;&#1080;&#1085;%20&#1075;&#1086;&#1090;&#1086;&#1074;&#1099;&#1081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&#1041;&#1080;&#1079;&#1085;&#1077;&#1089;%20&#1087;&#1083;&#1072;&#1085;&#1099;\&#1080;&#1089;&#1093;&#1086;&#1076;&#1085;&#1099;&#1077;\&#1052;&#1086;&#1080;%20&#1076;&#1086;&#1082;&#1091;&#1084;&#1077;&#1085;&#1090;&#1099;\&#1055;&#1056;&#1054;&#1045;&#1050;&#1058;&#1067;\&#1055;&#1088;&#1086;&#1095;&#1080;&#1077;%20&#1087;&#1088;&#1086;&#1077;&#1082;&#1090;&#1099;\&#1050;&#1072;&#1092;&#1077;\&#1058;&#1069;&#1054;%2010.09.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0;&#1085;&#1092;&#1080;&#1085;&#1086;&#1075;&#1077;&#1085;&#1086;&#1074;\&#1056;&#1072;&#1089;&#1095;&#1077;&#1090;&#1099;,%20&#1041;&#1055;\&#1052;&#1080;&#1085;&#1080;&#1084;&#1072;&#1088;&#1082;&#1077;&#1090;%20&#1085;&#1072;%205%20&#1084;&#1083;&#1085;\&#1056;&#1072;&#1089;&#1095;&#1077;&#1090;%20&#1087;&#1086;%20&#1084;&#1080;&#1085;&#1080;&#1084;&#1072;&#1088;&#1082;&#1077;&#1090;&#1091;%2011,5%2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Documents%20and%20Settings\&#1040;&#1076;&#1084;&#1080;&#1085;&#1080;&#1089;&#1090;&#1088;&#1072;&#1090;&#1086;&#1088;\&#1056;&#1072;&#1073;&#1086;&#1095;&#1080;&#1081;%20&#1089;&#1090;&#1086;&#1083;\&#1041;&#1055;\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0;&#1076;&#1084;&#1080;&#1085;&#1080;&#1089;&#1090;&#1088;&#1072;&#1090;&#1086;&#1088;\&#1056;&#1072;&#1073;&#1086;&#1095;&#1080;&#1081;%20&#1089;&#1090;&#1086;&#1083;\&#1041;&#1055;\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&#1041;&#1080;&#1079;&#1085;&#1077;&#1089;%20&#1087;&#1083;&#1072;&#1085;&#1099;\&#1080;&#1089;&#1093;&#1086;&#1076;&#1085;&#1099;&#1077;\Documents%20and%20Settings\&#1040;&#1076;&#1084;&#1080;&#1085;&#1080;&#1089;&#1090;&#1088;&#1072;&#1090;&#1086;&#1088;\&#1056;&#1072;&#1073;&#1086;&#1095;&#1080;&#1081;%20&#1089;&#1090;&#1086;&#1083;\&#1041;&#1055;\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&#1052;&#1086;&#1080;%20&#1076;&#1086;&#1082;&#1091;&#1084;&#1077;&#1085;&#1090;&#1099;\&#1055;&#1088;&#1086;&#1077;&#1082;&#1090;&#1099;\&#1050;&#1080;&#1088;&#1087;&#1080;&#1095;\&#1041;&#1080;&#1079;&#1085;&#1077;&#1089;-&#1087;&#1083;&#1072;&#1085;\&#1041;&#1055;%20&#1082;&#1080;&#1088;%20&#1079;&#1072;&#1074;&#1086;&#1076;%204%20%20(14.01.08)%20&#1087;&#1077;&#1089;&#1089;&#1080;&#1084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5;&#1088;&#1086;&#1077;&#1082;&#1090;&#1099;\&#1050;&#1080;&#1088;&#1087;&#1080;&#1095;\&#1041;&#1080;&#1079;&#1085;&#1077;&#1089;-&#1087;&#1083;&#1072;&#1085;\&#1041;&#1055;%20&#1082;&#1080;&#1088;%20&#1079;&#1072;&#1074;&#1086;&#1076;%204%20%20(14.01.08)%20&#1087;&#1077;&#1089;&#1089;&#1080;&#1084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&#1041;&#1080;&#1079;&#1085;&#1077;&#1089;%20&#1087;&#1083;&#1072;&#1085;&#1099;\&#1080;&#1089;&#1093;&#1086;&#1076;&#1085;&#1099;&#1077;\&#1052;&#1086;&#1080;%20&#1076;&#1086;&#1082;&#1091;&#1084;&#1077;&#1085;&#1090;&#1099;\&#1055;&#1088;&#1086;&#1077;&#1082;&#1090;&#1099;\&#1050;&#1080;&#1088;&#1087;&#1080;&#1095;\&#1041;&#1080;&#1079;&#1085;&#1077;&#1089;-&#1087;&#1083;&#1072;&#1085;\&#1041;&#1055;%20&#1082;&#1080;&#1088;%20&#1079;&#1072;&#1074;&#1086;&#1076;%204%20%20(14.01.08)%20&#1087;&#1077;&#1089;&#1089;&#1080;&#10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Documents%20and%20Settings\m_anfinogenov\&#1056;&#1072;&#1073;&#1086;&#1095;&#1080;&#1081;%20&#1089;&#1090;&#1086;&#1083;\&#1047;&#1086;&#1083;&#1086;&#1090;&#1086;&#1081;%20&#1087;&#1088;&#1080;&#1080;&#1089;&#108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&#1052;&#1086;&#1080;%20&#1076;&#1086;&#1082;&#1091;&#1084;&#1077;&#1085;&#1090;&#1099;\&#1041;%20&#1055;\&#1047;&#1072;&#1074;&#1086;&#1076;%20&#1084;&#1080;&#1085;&#1077;&#1088;&#1072;&#1083;&#1086;&#1074;&#1072;&#1090;&#1085;&#1099;&#1093;%20&#1080;&#1079;&#1076;&#1077;&#1083;&#1080;&#1081;\Proj_&#1057;&#1072;&#1088;&#1076;&#1072;&#1083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L_&#1047;&#1077;&#1088;&#1085;&#1051;&#10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Documents%20and%20Settings\kusmanov\&#1052;&#1086;&#1080;%20&#1076;&#1086;&#1082;&#1091;&#1084;&#1077;&#1085;&#1090;&#1099;\&#1048;&#1085;&#1092;&#1086;&#1088;&#1084;\&#1041;&#1087;%20breton\&#1041;&#1087;%20bret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DOCUME~1\GH_KUS~1\LOCALS~1\Temp\bat\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Documents%20and%20Settings\G_Ibraeva\&#1056;&#1072;&#1073;&#1086;&#1095;&#1080;&#1081;%20&#1089;&#1090;&#1086;&#1083;\DOCUME~1\AHMETO~1\LOCALS~1\Temp\Rar$DI00.531\&#1041;&#1102;&#1076;&#1078;&#1077;&#1090;&#1055;&#1088;&#1086;&#1076;&#1072;&#1078;&#1042;&#1085;&#1077;&#1096;&#1085;&#1080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2">
          <cell r="C2" t="str">
            <v>Участники  Производство стеклотары</v>
          </cell>
        </row>
        <row r="7">
          <cell r="C7" t="str">
            <v>Участники</v>
          </cell>
        </row>
        <row r="8">
          <cell r="C8" t="str">
            <v>Банк Казахстан</v>
          </cell>
        </row>
        <row r="9">
          <cell r="C9" t="str">
            <v>Банк Иностранный</v>
          </cell>
        </row>
        <row r="10">
          <cell r="C10" t="str">
            <v>Банк Иностранный2</v>
          </cell>
        </row>
        <row r="19">
          <cell r="C19" t="str">
            <v>EUR</v>
          </cell>
        </row>
        <row r="21">
          <cell r="C21" t="str">
            <v>EUR</v>
          </cell>
        </row>
        <row r="31">
          <cell r="C31">
            <v>169</v>
          </cell>
        </row>
        <row r="35">
          <cell r="C35">
            <v>0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</row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0.01</v>
          </cell>
          <cell r="J44">
            <v>0.01</v>
          </cell>
          <cell r="K44">
            <v>0.01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  <row r="48">
          <cell r="D48">
            <v>0.18</v>
          </cell>
          <cell r="E48">
            <v>0.18</v>
          </cell>
          <cell r="F48">
            <v>0.18</v>
          </cell>
          <cell r="G48">
            <v>0.18</v>
          </cell>
          <cell r="H48">
            <v>0.18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C9" t="str">
            <v>Земля</v>
          </cell>
          <cell r="H9">
            <v>320359.28143712576</v>
          </cell>
          <cell r="I9" t="str">
            <v>1,7</v>
          </cell>
          <cell r="L9">
            <v>0</v>
          </cell>
          <cell r="P9">
            <v>0</v>
          </cell>
          <cell r="T9">
            <v>0</v>
          </cell>
        </row>
        <row r="10">
          <cell r="C10" t="str">
            <v>Прочие</v>
          </cell>
          <cell r="H10">
            <v>1430167.4321260366</v>
          </cell>
          <cell r="I10" t="str">
            <v>1,8</v>
          </cell>
          <cell r="L10">
            <v>0</v>
          </cell>
          <cell r="P10">
            <v>286781.17998506344</v>
          </cell>
          <cell r="Q10" t="str">
            <v>1,9</v>
          </cell>
          <cell r="T10">
            <v>0</v>
          </cell>
        </row>
        <row r="11">
          <cell r="H11">
            <v>0</v>
          </cell>
          <cell r="L11">
            <v>0</v>
          </cell>
          <cell r="P11">
            <v>0</v>
          </cell>
          <cell r="T11">
            <v>0</v>
          </cell>
        </row>
        <row r="14">
          <cell r="C14" t="str">
            <v>Производственное оборудование</v>
          </cell>
          <cell r="H14">
            <v>0</v>
          </cell>
          <cell r="L14">
            <v>0</v>
          </cell>
          <cell r="P14">
            <v>36711270</v>
          </cell>
          <cell r="Q14" t="str">
            <v>1,8</v>
          </cell>
          <cell r="T14">
            <v>0</v>
          </cell>
          <cell r="U14" t="str">
            <v>1,1</v>
          </cell>
        </row>
        <row r="15">
          <cell r="C15" t="str">
            <v>Производственное оборудование</v>
          </cell>
          <cell r="H15">
            <v>0</v>
          </cell>
          <cell r="L15">
            <v>0</v>
          </cell>
          <cell r="P15">
            <v>3812038.8349514562</v>
          </cell>
          <cell r="Q15" t="str">
            <v>1,8</v>
          </cell>
          <cell r="T15">
            <v>0</v>
          </cell>
        </row>
        <row r="16">
          <cell r="C16" t="str">
            <v>Производственное оборудование</v>
          </cell>
          <cell r="H16">
            <v>0</v>
          </cell>
          <cell r="L16">
            <v>0</v>
          </cell>
          <cell r="P16">
            <v>823002.24047796871</v>
          </cell>
          <cell r="Q16" t="str">
            <v>1,8</v>
          </cell>
          <cell r="T16">
            <v>0</v>
          </cell>
        </row>
        <row r="17">
          <cell r="C17" t="str">
            <v>Производственное оборудование</v>
          </cell>
          <cell r="H17">
            <v>0</v>
          </cell>
          <cell r="L17">
            <v>0</v>
          </cell>
          <cell r="P17">
            <v>900000</v>
          </cell>
          <cell r="Q17" t="str">
            <v>1,8</v>
          </cell>
          <cell r="T17">
            <v>0</v>
          </cell>
        </row>
        <row r="18">
          <cell r="C18" t="str">
            <v>Прочие</v>
          </cell>
          <cell r="H18">
            <v>0</v>
          </cell>
          <cell r="L18">
            <v>0</v>
          </cell>
          <cell r="P18">
            <v>1060000</v>
          </cell>
          <cell r="Q18" t="str">
            <v>1,8</v>
          </cell>
          <cell r="T18">
            <v>0</v>
          </cell>
        </row>
        <row r="19">
          <cell r="C19" t="str">
            <v>Прочие</v>
          </cell>
          <cell r="H19">
            <v>0</v>
          </cell>
          <cell r="L19">
            <v>0</v>
          </cell>
          <cell r="P19">
            <v>1320000</v>
          </cell>
          <cell r="Q19" t="str">
            <v>1,8</v>
          </cell>
          <cell r="T19">
            <v>0</v>
          </cell>
        </row>
        <row r="20">
          <cell r="C20" t="str">
            <v>Прочие</v>
          </cell>
          <cell r="H20">
            <v>1170104.3400000001</v>
          </cell>
          <cell r="I20" t="str">
            <v>2,5</v>
          </cell>
          <cell r="L20">
            <v>0</v>
          </cell>
          <cell r="P20">
            <v>815434.58215568983</v>
          </cell>
          <cell r="Q20" t="str">
            <v>2,5</v>
          </cell>
          <cell r="T20">
            <v>0</v>
          </cell>
        </row>
        <row r="21">
          <cell r="C21" t="str">
            <v xml:space="preserve">Прочее оборудование </v>
          </cell>
          <cell r="H21">
            <v>410754.2942494399</v>
          </cell>
          <cell r="I21" t="str">
            <v>1,9</v>
          </cell>
          <cell r="L21">
            <v>0</v>
          </cell>
          <cell r="P21">
            <v>0</v>
          </cell>
          <cell r="T21">
            <v>0</v>
          </cell>
        </row>
        <row r="22">
          <cell r="C22" t="str">
            <v xml:space="preserve">Прочее оборудование </v>
          </cell>
          <cell r="H22">
            <v>0</v>
          </cell>
          <cell r="L22">
            <v>389614.3426779898</v>
          </cell>
          <cell r="M22" t="str">
            <v>1,12</v>
          </cell>
          <cell r="P22">
            <v>0</v>
          </cell>
          <cell r="T22">
            <v>0</v>
          </cell>
        </row>
        <row r="23">
          <cell r="H23">
            <v>0</v>
          </cell>
          <cell r="L23">
            <v>0</v>
          </cell>
          <cell r="P23">
            <v>0</v>
          </cell>
          <cell r="T23">
            <v>0</v>
          </cell>
        </row>
        <row r="24">
          <cell r="H24">
            <v>0</v>
          </cell>
          <cell r="L24">
            <v>0</v>
          </cell>
          <cell r="P24">
            <v>0</v>
          </cell>
          <cell r="T24">
            <v>0</v>
          </cell>
        </row>
        <row r="25">
          <cell r="H25">
            <v>0</v>
          </cell>
          <cell r="L25">
            <v>0</v>
          </cell>
          <cell r="P25">
            <v>0</v>
          </cell>
          <cell r="T25">
            <v>0</v>
          </cell>
        </row>
        <row r="26">
          <cell r="H26">
            <v>0</v>
          </cell>
          <cell r="L26">
            <v>0</v>
          </cell>
          <cell r="P26">
            <v>0</v>
          </cell>
          <cell r="T26">
            <v>0</v>
          </cell>
        </row>
        <row r="27">
          <cell r="H27">
            <v>0</v>
          </cell>
          <cell r="L27">
            <v>0</v>
          </cell>
          <cell r="P27">
            <v>0</v>
          </cell>
          <cell r="T27">
            <v>0</v>
          </cell>
        </row>
        <row r="28">
          <cell r="H28">
            <v>0</v>
          </cell>
          <cell r="L28">
            <v>0</v>
          </cell>
          <cell r="P28">
            <v>0</v>
          </cell>
          <cell r="T28">
            <v>0</v>
          </cell>
        </row>
        <row r="29">
          <cell r="H29">
            <v>0</v>
          </cell>
          <cell r="L29">
            <v>0</v>
          </cell>
          <cell r="P29">
            <v>0</v>
          </cell>
          <cell r="T29">
            <v>0</v>
          </cell>
        </row>
        <row r="30">
          <cell r="H30">
            <v>0</v>
          </cell>
          <cell r="L30">
            <v>0</v>
          </cell>
          <cell r="P30">
            <v>0</v>
          </cell>
          <cell r="T30">
            <v>0</v>
          </cell>
        </row>
        <row r="31">
          <cell r="H31">
            <v>0</v>
          </cell>
          <cell r="L31">
            <v>0</v>
          </cell>
          <cell r="P31">
            <v>0</v>
          </cell>
          <cell r="T31">
            <v>0</v>
          </cell>
        </row>
        <row r="32">
          <cell r="H32">
            <v>0</v>
          </cell>
          <cell r="L32">
            <v>0</v>
          </cell>
          <cell r="P32">
            <v>0</v>
          </cell>
          <cell r="T32">
            <v>0</v>
          </cell>
        </row>
        <row r="33">
          <cell r="H33">
            <v>1580858.6342494399</v>
          </cell>
          <cell r="L33">
            <v>389614.3426779898</v>
          </cell>
          <cell r="P33">
            <v>45441745.657585114</v>
          </cell>
          <cell r="T33">
            <v>0</v>
          </cell>
        </row>
        <row r="36">
          <cell r="H36">
            <v>0</v>
          </cell>
          <cell r="L36">
            <v>0</v>
          </cell>
          <cell r="P36">
            <v>0</v>
          </cell>
          <cell r="T36">
            <v>0</v>
          </cell>
        </row>
        <row r="37">
          <cell r="C37" t="str">
            <v>Прочие</v>
          </cell>
          <cell r="H37">
            <v>0</v>
          </cell>
          <cell r="L37">
            <v>173652.69461077845</v>
          </cell>
          <cell r="M37" t="str">
            <v>1,8</v>
          </cell>
          <cell r="P37">
            <v>0</v>
          </cell>
          <cell r="T37">
            <v>0</v>
          </cell>
        </row>
        <row r="38">
          <cell r="C38" t="str">
            <v>Здания, сооружения</v>
          </cell>
          <cell r="H38">
            <v>0</v>
          </cell>
          <cell r="L38">
            <v>0</v>
          </cell>
          <cell r="P38">
            <v>2673637.0425690813</v>
          </cell>
          <cell r="Q38" t="str">
            <v>1,9</v>
          </cell>
          <cell r="T38">
            <v>0</v>
          </cell>
        </row>
        <row r="39">
          <cell r="C39" t="str">
            <v>Здания, сооружения</v>
          </cell>
          <cell r="H39">
            <v>0</v>
          </cell>
          <cell r="L39">
            <v>0</v>
          </cell>
          <cell r="P39">
            <v>1784914.1150112024</v>
          </cell>
          <cell r="Q39" t="str">
            <v>1,9</v>
          </cell>
          <cell r="T39">
            <v>0</v>
          </cell>
        </row>
        <row r="40">
          <cell r="C40" t="str">
            <v>Здания, сооружения</v>
          </cell>
          <cell r="H40">
            <v>0</v>
          </cell>
          <cell r="L40">
            <v>0</v>
          </cell>
          <cell r="P40">
            <v>1045556.3853622107</v>
          </cell>
          <cell r="Q40" t="str">
            <v>1,11</v>
          </cell>
          <cell r="T40">
            <v>0</v>
          </cell>
        </row>
        <row r="41">
          <cell r="C41" t="str">
            <v>Здания, сооружения</v>
          </cell>
          <cell r="H41">
            <v>0</v>
          </cell>
          <cell r="L41">
            <v>0</v>
          </cell>
          <cell r="P41">
            <v>298730.39581777446</v>
          </cell>
          <cell r="Q41" t="str">
            <v>1,11</v>
          </cell>
          <cell r="T41">
            <v>0</v>
          </cell>
        </row>
        <row r="42">
          <cell r="C42" t="str">
            <v>Здания, сооружения</v>
          </cell>
          <cell r="H42">
            <v>0</v>
          </cell>
          <cell r="L42">
            <v>0</v>
          </cell>
          <cell r="P42">
            <v>291262.13592233008</v>
          </cell>
          <cell r="Q42" t="str">
            <v>1,12</v>
          </cell>
          <cell r="T42">
            <v>0</v>
          </cell>
        </row>
        <row r="43">
          <cell r="C43" t="str">
            <v>Прочие</v>
          </cell>
          <cell r="H43">
            <v>0</v>
          </cell>
          <cell r="L43">
            <v>0</v>
          </cell>
          <cell r="P43">
            <v>377147.12471994024</v>
          </cell>
          <cell r="Q43" t="str">
            <v>1,12</v>
          </cell>
          <cell r="T43">
            <v>0</v>
          </cell>
        </row>
        <row r="44">
          <cell r="C44" t="str">
            <v>Прочие</v>
          </cell>
          <cell r="H44">
            <v>0</v>
          </cell>
          <cell r="L44">
            <v>0</v>
          </cell>
          <cell r="P44">
            <v>1030619.8655713219</v>
          </cell>
          <cell r="Q44" t="str">
            <v>1,12</v>
          </cell>
          <cell r="T44">
            <v>0</v>
          </cell>
        </row>
        <row r="45">
          <cell r="H45">
            <v>0</v>
          </cell>
          <cell r="L45">
            <v>0</v>
          </cell>
          <cell r="P45">
            <v>0</v>
          </cell>
          <cell r="T45">
            <v>0</v>
          </cell>
        </row>
        <row r="46">
          <cell r="C46" t="str">
            <v>Прочие</v>
          </cell>
          <cell r="H46">
            <v>0</v>
          </cell>
          <cell r="L46">
            <v>143712.5748502994</v>
          </cell>
          <cell r="M46" t="str">
            <v>1,8</v>
          </cell>
          <cell r="P46">
            <v>0</v>
          </cell>
          <cell r="T46">
            <v>0</v>
          </cell>
        </row>
        <row r="47">
          <cell r="C47" t="str">
            <v>Прочие</v>
          </cell>
          <cell r="H47">
            <v>0</v>
          </cell>
          <cell r="L47">
            <v>86826.347305389223</v>
          </cell>
          <cell r="M47" t="str">
            <v>1,8</v>
          </cell>
          <cell r="P47">
            <v>0</v>
          </cell>
          <cell r="T47">
            <v>0</v>
          </cell>
        </row>
        <row r="48">
          <cell r="C48" t="str">
            <v>Прочие</v>
          </cell>
          <cell r="H48">
            <v>0</v>
          </cell>
          <cell r="L48">
            <v>543485.02994011971</v>
          </cell>
          <cell r="M48" t="str">
            <v>1,8</v>
          </cell>
          <cell r="P48">
            <v>0</v>
          </cell>
          <cell r="T48">
            <v>0</v>
          </cell>
        </row>
        <row r="49">
          <cell r="C49" t="str">
            <v>Прочие</v>
          </cell>
          <cell r="H49">
            <v>0</v>
          </cell>
          <cell r="L49">
            <v>271742.51497005986</v>
          </cell>
          <cell r="M49" t="str">
            <v>1,8</v>
          </cell>
          <cell r="P49">
            <v>0</v>
          </cell>
          <cell r="T49">
            <v>0</v>
          </cell>
        </row>
        <row r="50">
          <cell r="C50" t="str">
            <v>Прочие</v>
          </cell>
          <cell r="H50">
            <v>0</v>
          </cell>
          <cell r="L50">
            <v>191616.76646706587</v>
          </cell>
          <cell r="M50" t="str">
            <v>1,8</v>
          </cell>
          <cell r="P50">
            <v>0</v>
          </cell>
          <cell r="T50">
            <v>0</v>
          </cell>
        </row>
        <row r="51">
          <cell r="C51" t="str">
            <v>Здания, сооружения</v>
          </cell>
          <cell r="H51">
            <v>0</v>
          </cell>
          <cell r="L51">
            <v>1365269.4610778443</v>
          </cell>
          <cell r="M51" t="str">
            <v>1,8</v>
          </cell>
          <cell r="P51">
            <v>0</v>
          </cell>
          <cell r="T51">
            <v>0</v>
          </cell>
        </row>
        <row r="52">
          <cell r="C52" t="str">
            <v>Здания, сооружения</v>
          </cell>
          <cell r="H52">
            <v>0</v>
          </cell>
          <cell r="L52">
            <v>625748.50299401197</v>
          </cell>
          <cell r="M52" t="str">
            <v>1,8</v>
          </cell>
          <cell r="P52">
            <v>0</v>
          </cell>
          <cell r="T52">
            <v>0</v>
          </cell>
        </row>
        <row r="53">
          <cell r="C53" t="str">
            <v>Здания, сооружения</v>
          </cell>
          <cell r="H53">
            <v>0</v>
          </cell>
          <cell r="L53">
            <v>1221556.8862275449</v>
          </cell>
          <cell r="M53" t="str">
            <v>1,8</v>
          </cell>
          <cell r="P53">
            <v>0</v>
          </cell>
          <cell r="T53">
            <v>0</v>
          </cell>
        </row>
        <row r="54">
          <cell r="C54" t="str">
            <v>Здания, сооружения</v>
          </cell>
          <cell r="H54">
            <v>0</v>
          </cell>
          <cell r="L54">
            <v>140119.76047904193</v>
          </cell>
          <cell r="M54" t="str">
            <v>1,9</v>
          </cell>
          <cell r="P54">
            <v>0</v>
          </cell>
          <cell r="T54">
            <v>0</v>
          </cell>
        </row>
        <row r="55">
          <cell r="C55" t="str">
            <v>Здания, сооружения</v>
          </cell>
          <cell r="H55">
            <v>0</v>
          </cell>
          <cell r="L55">
            <v>140119.76047904193</v>
          </cell>
          <cell r="M55" t="str">
            <v>1,9</v>
          </cell>
          <cell r="P55">
            <v>0</v>
          </cell>
          <cell r="T55">
            <v>0</v>
          </cell>
        </row>
        <row r="56">
          <cell r="C56" t="str">
            <v>Здания, сооружения</v>
          </cell>
          <cell r="H56">
            <v>0</v>
          </cell>
          <cell r="L56">
            <v>1916167.6646706588</v>
          </cell>
          <cell r="M56" t="str">
            <v>1,9</v>
          </cell>
          <cell r="P56">
            <v>0</v>
          </cell>
          <cell r="T56">
            <v>0</v>
          </cell>
        </row>
        <row r="57">
          <cell r="C57" t="str">
            <v>Здания, сооружения</v>
          </cell>
          <cell r="H57">
            <v>0</v>
          </cell>
          <cell r="L57">
            <v>543485.02994011971</v>
          </cell>
          <cell r="M57" t="str">
            <v>1,9</v>
          </cell>
          <cell r="P57">
            <v>0</v>
          </cell>
          <cell r="T57">
            <v>0</v>
          </cell>
        </row>
        <row r="58">
          <cell r="C58" t="str">
            <v>Здания, сооружения</v>
          </cell>
          <cell r="H58">
            <v>0</v>
          </cell>
          <cell r="L58">
            <v>598802.39520958089</v>
          </cell>
          <cell r="M58" t="str">
            <v>2,1</v>
          </cell>
          <cell r="P58">
            <v>0</v>
          </cell>
          <cell r="T58">
            <v>0</v>
          </cell>
        </row>
        <row r="59">
          <cell r="C59" t="str">
            <v>Прочие</v>
          </cell>
          <cell r="H59">
            <v>0</v>
          </cell>
          <cell r="L59">
            <v>0</v>
          </cell>
          <cell r="P59">
            <v>0</v>
          </cell>
          <cell r="T59">
            <v>0</v>
          </cell>
        </row>
        <row r="60">
          <cell r="C60" t="str">
            <v>Прочие</v>
          </cell>
          <cell r="H60">
            <v>0</v>
          </cell>
          <cell r="L60">
            <v>359281.43712574849</v>
          </cell>
          <cell r="M60" t="str">
            <v>1,10</v>
          </cell>
          <cell r="P60">
            <v>0</v>
          </cell>
          <cell r="T60">
            <v>0</v>
          </cell>
        </row>
        <row r="61">
          <cell r="C61" t="str">
            <v>Здания, сооружения</v>
          </cell>
          <cell r="H61">
            <v>0</v>
          </cell>
          <cell r="L61">
            <v>209580.83832335329</v>
          </cell>
          <cell r="M61" t="str">
            <v>2,3</v>
          </cell>
          <cell r="P61">
            <v>0</v>
          </cell>
          <cell r="T61">
            <v>0</v>
          </cell>
        </row>
        <row r="62">
          <cell r="C62" t="str">
            <v>Прочие</v>
          </cell>
          <cell r="H62">
            <v>0</v>
          </cell>
          <cell r="L62">
            <v>21916.167664670658</v>
          </cell>
          <cell r="M62" t="str">
            <v>2,3</v>
          </cell>
          <cell r="P62">
            <v>0</v>
          </cell>
          <cell r="T62">
            <v>0</v>
          </cell>
        </row>
        <row r="63">
          <cell r="C63" t="str">
            <v>Прочие</v>
          </cell>
          <cell r="H63">
            <v>0</v>
          </cell>
          <cell r="L63">
            <v>10958.083832335329</v>
          </cell>
          <cell r="M63" t="str">
            <v>2,3</v>
          </cell>
          <cell r="P63">
            <v>0</v>
          </cell>
          <cell r="T63">
            <v>0</v>
          </cell>
        </row>
        <row r="64">
          <cell r="C64" t="str">
            <v>Прочие</v>
          </cell>
          <cell r="H64">
            <v>0</v>
          </cell>
          <cell r="L64">
            <v>419161.67664670659</v>
          </cell>
          <cell r="M64" t="str">
            <v>2,1</v>
          </cell>
          <cell r="P64">
            <v>0</v>
          </cell>
          <cell r="T64">
            <v>0</v>
          </cell>
        </row>
        <row r="65">
          <cell r="H65">
            <v>0</v>
          </cell>
          <cell r="L65">
            <v>0</v>
          </cell>
          <cell r="P65">
            <v>0</v>
          </cell>
          <cell r="T65">
            <v>0</v>
          </cell>
        </row>
        <row r="66">
          <cell r="C66" t="str">
            <v>Здания, сооружения</v>
          </cell>
          <cell r="H66">
            <v>0</v>
          </cell>
          <cell r="L66">
            <v>802091.11277072446</v>
          </cell>
          <cell r="M66" t="str">
            <v>2,3</v>
          </cell>
          <cell r="P66">
            <v>0</v>
          </cell>
          <cell r="T66">
            <v>0</v>
          </cell>
        </row>
        <row r="67">
          <cell r="C67" t="str">
            <v>Здания, сооружения</v>
          </cell>
          <cell r="H67">
            <v>0</v>
          </cell>
          <cell r="L67">
            <v>11013381</v>
          </cell>
          <cell r="M67" t="str">
            <v>2,5</v>
          </cell>
          <cell r="P67">
            <v>0</v>
          </cell>
          <cell r="T67">
            <v>0</v>
          </cell>
        </row>
        <row r="68">
          <cell r="C68" t="str">
            <v>Здания, сооружения</v>
          </cell>
          <cell r="H68">
            <v>0</v>
          </cell>
          <cell r="L68">
            <v>535474.2345033607</v>
          </cell>
          <cell r="M68" t="str">
            <v>2,3</v>
          </cell>
          <cell r="P68">
            <v>0</v>
          </cell>
          <cell r="T68">
            <v>0</v>
          </cell>
        </row>
        <row r="69">
          <cell r="C69" t="str">
            <v>Здания, сооружения</v>
          </cell>
          <cell r="H69">
            <v>0</v>
          </cell>
          <cell r="L69">
            <v>1143611.6504854369</v>
          </cell>
          <cell r="M69" t="str">
            <v>2,3</v>
          </cell>
          <cell r="P69">
            <v>0</v>
          </cell>
          <cell r="T69">
            <v>0</v>
          </cell>
        </row>
        <row r="70">
          <cell r="C70" t="str">
            <v>Здания, сооружения</v>
          </cell>
          <cell r="H70">
            <v>0</v>
          </cell>
          <cell r="L70">
            <v>113144.13741598208</v>
          </cell>
          <cell r="M70" t="str">
            <v>2,3</v>
          </cell>
          <cell r="P70">
            <v>0</v>
          </cell>
          <cell r="T70">
            <v>0</v>
          </cell>
        </row>
        <row r="71">
          <cell r="C71" t="str">
            <v>Здания, сооружения</v>
          </cell>
          <cell r="H71">
            <v>0</v>
          </cell>
          <cell r="L71">
            <v>627333.83121732634</v>
          </cell>
          <cell r="M71" t="str">
            <v>2,3</v>
          </cell>
          <cell r="P71">
            <v>0</v>
          </cell>
          <cell r="T71">
            <v>0</v>
          </cell>
        </row>
        <row r="72">
          <cell r="C72" t="str">
            <v>Здания, сооружения</v>
          </cell>
          <cell r="H72">
            <v>0</v>
          </cell>
          <cell r="L72">
            <v>309185.95967139659</v>
          </cell>
          <cell r="M72" t="str">
            <v>2,3</v>
          </cell>
          <cell r="P72">
            <v>0</v>
          </cell>
          <cell r="T72">
            <v>0</v>
          </cell>
        </row>
        <row r="73">
          <cell r="C73" t="str">
            <v>Здания, сооружения</v>
          </cell>
          <cell r="H73">
            <v>0</v>
          </cell>
          <cell r="L73">
            <v>89619.118745332336</v>
          </cell>
          <cell r="M73" t="str">
            <v>2,3</v>
          </cell>
          <cell r="P73">
            <v>0</v>
          </cell>
          <cell r="T73">
            <v>0</v>
          </cell>
        </row>
        <row r="74">
          <cell r="C74" t="str">
            <v>Прочие</v>
          </cell>
          <cell r="H74">
            <v>0</v>
          </cell>
          <cell r="L74">
            <v>51800</v>
          </cell>
          <cell r="M74" t="str">
            <v>2,3</v>
          </cell>
          <cell r="P74">
            <v>0</v>
          </cell>
          <cell r="T74">
            <v>0</v>
          </cell>
        </row>
        <row r="75">
          <cell r="C75" t="str">
            <v>Здания, сооружения</v>
          </cell>
          <cell r="H75">
            <v>0</v>
          </cell>
          <cell r="L75">
            <v>87378.640776699031</v>
          </cell>
          <cell r="M75" t="str">
            <v>2,3</v>
          </cell>
          <cell r="P75">
            <v>0</v>
          </cell>
          <cell r="T75">
            <v>0</v>
          </cell>
        </row>
        <row r="76">
          <cell r="C76" t="str">
            <v>Производственное оборудование</v>
          </cell>
          <cell r="H76">
            <v>0</v>
          </cell>
          <cell r="L76">
            <v>246900.67214339061</v>
          </cell>
          <cell r="M76" t="str">
            <v>2,3</v>
          </cell>
          <cell r="P76">
            <v>0</v>
          </cell>
          <cell r="T76">
            <v>0</v>
          </cell>
        </row>
        <row r="77">
          <cell r="C77" t="str">
            <v>Прочие</v>
          </cell>
          <cell r="H77">
            <v>0</v>
          </cell>
          <cell r="L77">
            <v>50410.75429424944</v>
          </cell>
          <cell r="M77" t="str">
            <v>2,3</v>
          </cell>
          <cell r="P77">
            <v>0</v>
          </cell>
          <cell r="T77">
            <v>0</v>
          </cell>
        </row>
        <row r="78">
          <cell r="C78" t="str">
            <v xml:space="preserve">Прочее оборудование </v>
          </cell>
          <cell r="H78">
            <v>0</v>
          </cell>
          <cell r="L78">
            <v>47904.191616766468</v>
          </cell>
          <cell r="M78" t="str">
            <v>2,3</v>
          </cell>
          <cell r="P78">
            <v>0</v>
          </cell>
          <cell r="T78">
            <v>0</v>
          </cell>
        </row>
        <row r="79">
          <cell r="C79" t="str">
            <v xml:space="preserve">Прочее оборудование </v>
          </cell>
          <cell r="H79">
            <v>0</v>
          </cell>
          <cell r="L79">
            <v>26946.107784431137</v>
          </cell>
          <cell r="M79" t="str">
            <v>2,3</v>
          </cell>
          <cell r="P79">
            <v>0</v>
          </cell>
          <cell r="T79">
            <v>0</v>
          </cell>
        </row>
        <row r="80">
          <cell r="C80" t="str">
            <v xml:space="preserve">Прочее оборудование </v>
          </cell>
          <cell r="H80">
            <v>0</v>
          </cell>
          <cell r="L80">
            <v>114970.05988023953</v>
          </cell>
          <cell r="M80" t="str">
            <v>2,3</v>
          </cell>
          <cell r="P80">
            <v>0</v>
          </cell>
          <cell r="T80">
            <v>0</v>
          </cell>
        </row>
        <row r="81">
          <cell r="H81">
            <v>0</v>
          </cell>
          <cell r="L81">
            <v>0</v>
          </cell>
          <cell r="P81">
            <v>0</v>
          </cell>
          <cell r="T81">
            <v>0</v>
          </cell>
        </row>
        <row r="82">
          <cell r="H82">
            <v>0</v>
          </cell>
          <cell r="L82">
            <v>0</v>
          </cell>
          <cell r="P82">
            <v>0</v>
          </cell>
          <cell r="T82">
            <v>0</v>
          </cell>
        </row>
        <row r="83">
          <cell r="H83">
            <v>0</v>
          </cell>
          <cell r="L83">
            <v>0</v>
          </cell>
          <cell r="P83">
            <v>0</v>
          </cell>
          <cell r="T83">
            <v>0</v>
          </cell>
        </row>
        <row r="84">
          <cell r="H84">
            <v>0</v>
          </cell>
          <cell r="L84">
            <v>0</v>
          </cell>
          <cell r="P84">
            <v>0</v>
          </cell>
          <cell r="T84">
            <v>0</v>
          </cell>
        </row>
        <row r="85">
          <cell r="H85">
            <v>0</v>
          </cell>
          <cell r="L85">
            <v>0</v>
          </cell>
          <cell r="P85">
            <v>0</v>
          </cell>
          <cell r="T85">
            <v>0</v>
          </cell>
        </row>
        <row r="86">
          <cell r="H86">
            <v>0</v>
          </cell>
          <cell r="L86">
            <v>0</v>
          </cell>
          <cell r="P86">
            <v>0</v>
          </cell>
          <cell r="T86">
            <v>0</v>
          </cell>
        </row>
        <row r="87">
          <cell r="H87">
            <v>0</v>
          </cell>
          <cell r="L87">
            <v>0</v>
          </cell>
          <cell r="P87">
            <v>0</v>
          </cell>
          <cell r="T87">
            <v>0</v>
          </cell>
        </row>
        <row r="88">
          <cell r="H88">
            <v>0</v>
          </cell>
          <cell r="L88">
            <v>0</v>
          </cell>
          <cell r="P88">
            <v>0</v>
          </cell>
          <cell r="T88">
            <v>0</v>
          </cell>
        </row>
        <row r="89">
          <cell r="H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H90">
            <v>0</v>
          </cell>
          <cell r="L90">
            <v>0</v>
          </cell>
          <cell r="P90">
            <v>0</v>
          </cell>
          <cell r="T90">
            <v>0</v>
          </cell>
        </row>
        <row r="91">
          <cell r="H91">
            <v>0</v>
          </cell>
          <cell r="L91">
            <v>0</v>
          </cell>
          <cell r="P91">
            <v>0</v>
          </cell>
          <cell r="T91">
            <v>0</v>
          </cell>
        </row>
        <row r="92">
          <cell r="H92">
            <v>0</v>
          </cell>
          <cell r="L92">
            <v>24243355.064119708</v>
          </cell>
          <cell r="P92">
            <v>7501867.064973861</v>
          </cell>
          <cell r="T92">
            <v>0</v>
          </cell>
        </row>
        <row r="95">
          <cell r="C95" t="str">
            <v>Прочие</v>
          </cell>
          <cell r="H95">
            <v>0</v>
          </cell>
          <cell r="L95">
            <v>713218.8200149365</v>
          </cell>
          <cell r="M95" t="str">
            <v>1,12</v>
          </cell>
          <cell r="P95">
            <v>0</v>
          </cell>
          <cell r="T95">
            <v>0</v>
          </cell>
        </row>
        <row r="96">
          <cell r="C96" t="str">
            <v>Прочие</v>
          </cell>
          <cell r="H96">
            <v>0</v>
          </cell>
          <cell r="L96">
            <v>215085.884988798</v>
          </cell>
          <cell r="M96" t="str">
            <v>2,1</v>
          </cell>
          <cell r="P96">
            <v>0</v>
          </cell>
          <cell r="T96">
            <v>0</v>
          </cell>
        </row>
        <row r="97">
          <cell r="C97" t="str">
            <v>Прочие</v>
          </cell>
          <cell r="H97">
            <v>0</v>
          </cell>
          <cell r="L97">
            <v>62733.383121732601</v>
          </cell>
          <cell r="M97" t="str">
            <v>1,8</v>
          </cell>
          <cell r="P97">
            <v>0</v>
          </cell>
          <cell r="T97">
            <v>0</v>
          </cell>
        </row>
        <row r="98">
          <cell r="C98" t="str">
            <v>Прочие</v>
          </cell>
          <cell r="H98">
            <v>0</v>
          </cell>
          <cell r="L98">
            <v>30246.452576549698</v>
          </cell>
          <cell r="M98" t="str">
            <v>1,8</v>
          </cell>
          <cell r="P98">
            <v>0</v>
          </cell>
          <cell r="T98">
            <v>0</v>
          </cell>
        </row>
        <row r="99">
          <cell r="C99" t="str">
            <v>Прочие</v>
          </cell>
          <cell r="H99">
            <v>0</v>
          </cell>
          <cell r="L99">
            <v>504107.54294249439</v>
          </cell>
          <cell r="M99" t="str">
            <v>1,9</v>
          </cell>
          <cell r="P99">
            <v>0</v>
          </cell>
          <cell r="T99">
            <v>0</v>
          </cell>
        </row>
        <row r="100">
          <cell r="C100" t="str">
            <v>Прочие</v>
          </cell>
          <cell r="H100">
            <v>138909.63405526499</v>
          </cell>
          <cell r="I100" t="str">
            <v>1,8</v>
          </cell>
          <cell r="L100">
            <v>0</v>
          </cell>
          <cell r="P100">
            <v>0</v>
          </cell>
          <cell r="T100">
            <v>0</v>
          </cell>
        </row>
        <row r="101">
          <cell r="C101" t="str">
            <v>Прочие</v>
          </cell>
          <cell r="H101">
            <v>38922.155688622799</v>
          </cell>
          <cell r="I101" t="str">
            <v>1,8</v>
          </cell>
          <cell r="L101">
            <v>0</v>
          </cell>
          <cell r="P101">
            <v>0</v>
          </cell>
          <cell r="T101">
            <v>0</v>
          </cell>
        </row>
        <row r="102">
          <cell r="C102" t="str">
            <v>Прочие</v>
          </cell>
          <cell r="H102">
            <v>0</v>
          </cell>
          <cell r="L102">
            <v>151988.55507868383</v>
          </cell>
          <cell r="M102" t="str">
            <v>1,12</v>
          </cell>
          <cell r="P102">
            <v>0</v>
          </cell>
          <cell r="T102">
            <v>0</v>
          </cell>
        </row>
        <row r="103">
          <cell r="C103" t="str">
            <v>Прочие</v>
          </cell>
          <cell r="H103">
            <v>0</v>
          </cell>
          <cell r="L103">
            <v>518000</v>
          </cell>
          <cell r="M103" t="str">
            <v>2,1</v>
          </cell>
          <cell r="P103">
            <v>0</v>
          </cell>
          <cell r="T103">
            <v>0</v>
          </cell>
        </row>
        <row r="104">
          <cell r="H104">
            <v>0</v>
          </cell>
          <cell r="L104">
            <v>0</v>
          </cell>
          <cell r="P104">
            <v>0</v>
          </cell>
          <cell r="T104">
            <v>0</v>
          </cell>
        </row>
        <row r="105">
          <cell r="H105">
            <v>0</v>
          </cell>
          <cell r="L105">
            <v>0</v>
          </cell>
          <cell r="P105">
            <v>0</v>
          </cell>
          <cell r="T105">
            <v>0</v>
          </cell>
        </row>
        <row r="106">
          <cell r="H106">
            <v>177831.78974388778</v>
          </cell>
          <cell r="L106">
            <v>2195380.6387231951</v>
          </cell>
          <cell r="P106">
            <v>0</v>
          </cell>
          <cell r="T106">
            <v>0</v>
          </cell>
        </row>
        <row r="108">
          <cell r="H108">
            <v>1758690.4239933277</v>
          </cell>
          <cell r="L108">
            <v>26828350.045520891</v>
          </cell>
          <cell r="P108">
            <v>52943612.722558975</v>
          </cell>
          <cell r="T108">
            <v>0</v>
          </cell>
        </row>
        <row r="112">
          <cell r="H112">
            <v>0</v>
          </cell>
          <cell r="L112">
            <v>0</v>
          </cell>
          <cell r="P112">
            <v>0</v>
          </cell>
          <cell r="T112">
            <v>0</v>
          </cell>
        </row>
        <row r="113">
          <cell r="H113">
            <v>0</v>
          </cell>
          <cell r="L113">
            <v>0</v>
          </cell>
          <cell r="P113">
            <v>0</v>
          </cell>
          <cell r="T113">
            <v>0</v>
          </cell>
        </row>
        <row r="114">
          <cell r="H114">
            <v>0</v>
          </cell>
          <cell r="L114">
            <v>0</v>
          </cell>
          <cell r="P114">
            <v>0</v>
          </cell>
          <cell r="T114">
            <v>0</v>
          </cell>
        </row>
        <row r="115">
          <cell r="H115">
            <v>0</v>
          </cell>
          <cell r="L115">
            <v>0</v>
          </cell>
          <cell r="P115">
            <v>0</v>
          </cell>
          <cell r="T115">
            <v>0</v>
          </cell>
        </row>
        <row r="116">
          <cell r="H116">
            <v>0</v>
          </cell>
          <cell r="L116">
            <v>0</v>
          </cell>
          <cell r="P116">
            <v>0</v>
          </cell>
          <cell r="T116">
            <v>0</v>
          </cell>
        </row>
        <row r="117">
          <cell r="H117">
            <v>0</v>
          </cell>
          <cell r="L117">
            <v>0</v>
          </cell>
          <cell r="P117">
            <v>0</v>
          </cell>
          <cell r="T117">
            <v>0</v>
          </cell>
        </row>
        <row r="118">
          <cell r="H118">
            <v>0</v>
          </cell>
          <cell r="L118">
            <v>0</v>
          </cell>
          <cell r="P118">
            <v>0</v>
          </cell>
          <cell r="T118">
            <v>0</v>
          </cell>
        </row>
        <row r="119">
          <cell r="H119">
            <v>0</v>
          </cell>
          <cell r="L119">
            <v>0</v>
          </cell>
          <cell r="P119">
            <v>0</v>
          </cell>
          <cell r="T119">
            <v>0</v>
          </cell>
        </row>
        <row r="120">
          <cell r="H120">
            <v>0</v>
          </cell>
          <cell r="L120">
            <v>0</v>
          </cell>
          <cell r="P120">
            <v>0</v>
          </cell>
          <cell r="T120">
            <v>0</v>
          </cell>
        </row>
        <row r="121">
          <cell r="H121">
            <v>0</v>
          </cell>
          <cell r="L121">
            <v>0</v>
          </cell>
          <cell r="P121">
            <v>0</v>
          </cell>
          <cell r="T121">
            <v>0</v>
          </cell>
        </row>
        <row r="122">
          <cell r="H122">
            <v>0</v>
          </cell>
          <cell r="L122">
            <v>0</v>
          </cell>
          <cell r="P122">
            <v>0</v>
          </cell>
          <cell r="T122">
            <v>0</v>
          </cell>
        </row>
        <row r="123">
          <cell r="H123">
            <v>0</v>
          </cell>
          <cell r="L123">
            <v>0</v>
          </cell>
          <cell r="P123">
            <v>0</v>
          </cell>
          <cell r="T123">
            <v>0</v>
          </cell>
        </row>
        <row r="124">
          <cell r="H124">
            <v>0</v>
          </cell>
          <cell r="L124">
            <v>0</v>
          </cell>
          <cell r="P124">
            <v>0</v>
          </cell>
          <cell r="T124">
            <v>0</v>
          </cell>
        </row>
        <row r="125">
          <cell r="H125">
            <v>0</v>
          </cell>
          <cell r="L125">
            <v>0</v>
          </cell>
          <cell r="P125">
            <v>0</v>
          </cell>
          <cell r="T125">
            <v>0</v>
          </cell>
        </row>
        <row r="126">
          <cell r="H126">
            <v>0</v>
          </cell>
          <cell r="L126">
            <v>0</v>
          </cell>
          <cell r="P126">
            <v>0</v>
          </cell>
          <cell r="T126">
            <v>0</v>
          </cell>
        </row>
        <row r="127">
          <cell r="H127">
            <v>0</v>
          </cell>
          <cell r="L127">
            <v>0</v>
          </cell>
          <cell r="P127">
            <v>0</v>
          </cell>
          <cell r="T127">
            <v>0</v>
          </cell>
        </row>
        <row r="128">
          <cell r="H128">
            <v>0</v>
          </cell>
          <cell r="L128">
            <v>0</v>
          </cell>
          <cell r="P128">
            <v>0</v>
          </cell>
          <cell r="T128">
            <v>0</v>
          </cell>
        </row>
        <row r="129">
          <cell r="H129">
            <v>0</v>
          </cell>
          <cell r="L129">
            <v>0</v>
          </cell>
          <cell r="P129">
            <v>0</v>
          </cell>
          <cell r="T129">
            <v>0</v>
          </cell>
        </row>
        <row r="130">
          <cell r="H130">
            <v>0</v>
          </cell>
          <cell r="L130">
            <v>0</v>
          </cell>
          <cell r="P130">
            <v>0</v>
          </cell>
          <cell r="T130">
            <v>0</v>
          </cell>
        </row>
        <row r="131">
          <cell r="H131">
            <v>0</v>
          </cell>
          <cell r="L131">
            <v>0</v>
          </cell>
          <cell r="P131">
            <v>0</v>
          </cell>
          <cell r="T131">
            <v>0</v>
          </cell>
        </row>
        <row r="132">
          <cell r="H132">
            <v>0</v>
          </cell>
          <cell r="L132">
            <v>0</v>
          </cell>
          <cell r="P132">
            <v>0</v>
          </cell>
          <cell r="T132">
            <v>0</v>
          </cell>
        </row>
        <row r="133">
          <cell r="H133">
            <v>0</v>
          </cell>
          <cell r="L133">
            <v>0</v>
          </cell>
          <cell r="P133">
            <v>0</v>
          </cell>
          <cell r="T133">
            <v>0</v>
          </cell>
        </row>
        <row r="134">
          <cell r="H134">
            <v>0</v>
          </cell>
          <cell r="L134">
            <v>0</v>
          </cell>
          <cell r="P134">
            <v>0</v>
          </cell>
          <cell r="T134">
            <v>0</v>
          </cell>
        </row>
        <row r="137">
          <cell r="H137">
            <v>0</v>
          </cell>
          <cell r="L137">
            <v>0</v>
          </cell>
          <cell r="P137">
            <v>0</v>
          </cell>
          <cell r="T137">
            <v>0</v>
          </cell>
        </row>
        <row r="138">
          <cell r="H138">
            <v>0</v>
          </cell>
          <cell r="L138">
            <v>0</v>
          </cell>
          <cell r="P138">
            <v>0</v>
          </cell>
          <cell r="T138">
            <v>0</v>
          </cell>
        </row>
        <row r="139">
          <cell r="H139">
            <v>0</v>
          </cell>
          <cell r="L139">
            <v>0</v>
          </cell>
          <cell r="P139">
            <v>0</v>
          </cell>
          <cell r="T139">
            <v>0</v>
          </cell>
        </row>
        <row r="140">
          <cell r="H140">
            <v>0</v>
          </cell>
          <cell r="L140">
            <v>0</v>
          </cell>
          <cell r="P140">
            <v>0</v>
          </cell>
          <cell r="T140">
            <v>0</v>
          </cell>
        </row>
        <row r="141">
          <cell r="H141">
            <v>0</v>
          </cell>
          <cell r="L141">
            <v>0</v>
          </cell>
          <cell r="P141">
            <v>0</v>
          </cell>
          <cell r="T141">
            <v>0</v>
          </cell>
        </row>
        <row r="142">
          <cell r="H142">
            <v>0</v>
          </cell>
          <cell r="L142">
            <v>0</v>
          </cell>
          <cell r="P142">
            <v>0</v>
          </cell>
          <cell r="T142">
            <v>0</v>
          </cell>
        </row>
        <row r="143">
          <cell r="H143">
            <v>0</v>
          </cell>
          <cell r="L143">
            <v>0</v>
          </cell>
          <cell r="P143">
            <v>0</v>
          </cell>
          <cell r="T143">
            <v>0</v>
          </cell>
        </row>
        <row r="144">
          <cell r="H144">
            <v>0</v>
          </cell>
          <cell r="L144">
            <v>0</v>
          </cell>
          <cell r="P144">
            <v>0</v>
          </cell>
          <cell r="T144">
            <v>0</v>
          </cell>
        </row>
        <row r="145">
          <cell r="H145">
            <v>0</v>
          </cell>
          <cell r="L145">
            <v>0</v>
          </cell>
          <cell r="P145">
            <v>0</v>
          </cell>
          <cell r="T145">
            <v>0</v>
          </cell>
        </row>
        <row r="146">
          <cell r="H146">
            <v>0</v>
          </cell>
          <cell r="L146">
            <v>0</v>
          </cell>
          <cell r="P146">
            <v>0</v>
          </cell>
          <cell r="T146">
            <v>0</v>
          </cell>
        </row>
        <row r="147">
          <cell r="H147">
            <v>0</v>
          </cell>
          <cell r="L147">
            <v>0</v>
          </cell>
          <cell r="P147">
            <v>0</v>
          </cell>
          <cell r="T147">
            <v>0</v>
          </cell>
        </row>
        <row r="148">
          <cell r="H148">
            <v>0</v>
          </cell>
          <cell r="L148">
            <v>0</v>
          </cell>
          <cell r="P148">
            <v>0</v>
          </cell>
          <cell r="T148">
            <v>0</v>
          </cell>
        </row>
        <row r="149">
          <cell r="H149">
            <v>0</v>
          </cell>
          <cell r="L149">
            <v>0</v>
          </cell>
          <cell r="P149">
            <v>0</v>
          </cell>
          <cell r="T149">
            <v>0</v>
          </cell>
        </row>
        <row r="150">
          <cell r="H150">
            <v>0</v>
          </cell>
          <cell r="L150">
            <v>0</v>
          </cell>
          <cell r="P150">
            <v>0</v>
          </cell>
          <cell r="T150">
            <v>0</v>
          </cell>
        </row>
        <row r="151">
          <cell r="H151">
            <v>0</v>
          </cell>
          <cell r="L151">
            <v>0</v>
          </cell>
          <cell r="P151">
            <v>0</v>
          </cell>
          <cell r="T151">
            <v>0</v>
          </cell>
        </row>
        <row r="154">
          <cell r="H154">
            <v>0</v>
          </cell>
          <cell r="L154">
            <v>0</v>
          </cell>
          <cell r="P154">
            <v>0</v>
          </cell>
          <cell r="T154">
            <v>0</v>
          </cell>
        </row>
        <row r="155">
          <cell r="H155">
            <v>0</v>
          </cell>
          <cell r="L155">
            <v>0</v>
          </cell>
          <cell r="P155">
            <v>0</v>
          </cell>
          <cell r="T155">
            <v>0</v>
          </cell>
        </row>
        <row r="156">
          <cell r="H156">
            <v>0</v>
          </cell>
          <cell r="L156">
            <v>0</v>
          </cell>
          <cell r="P156">
            <v>0</v>
          </cell>
          <cell r="T156">
            <v>0</v>
          </cell>
        </row>
        <row r="157">
          <cell r="H157">
            <v>0</v>
          </cell>
          <cell r="L157">
            <v>0</v>
          </cell>
          <cell r="P157">
            <v>0</v>
          </cell>
          <cell r="T157">
            <v>0</v>
          </cell>
        </row>
        <row r="158">
          <cell r="H158">
            <v>0</v>
          </cell>
          <cell r="L158">
            <v>0</v>
          </cell>
          <cell r="P158">
            <v>0</v>
          </cell>
          <cell r="T158">
            <v>0</v>
          </cell>
        </row>
        <row r="159">
          <cell r="H159">
            <v>0</v>
          </cell>
          <cell r="L159">
            <v>0</v>
          </cell>
          <cell r="P159">
            <v>0</v>
          </cell>
          <cell r="T159">
            <v>0</v>
          </cell>
        </row>
        <row r="160">
          <cell r="H160">
            <v>0</v>
          </cell>
          <cell r="L160">
            <v>0</v>
          </cell>
          <cell r="P160">
            <v>0</v>
          </cell>
          <cell r="T160">
            <v>0</v>
          </cell>
        </row>
        <row r="161">
          <cell r="H161">
            <v>0</v>
          </cell>
          <cell r="L161">
            <v>0</v>
          </cell>
          <cell r="P161">
            <v>0</v>
          </cell>
          <cell r="T161">
            <v>0</v>
          </cell>
        </row>
        <row r="162">
          <cell r="H162">
            <v>0</v>
          </cell>
          <cell r="L162">
            <v>0</v>
          </cell>
          <cell r="P162">
            <v>0</v>
          </cell>
          <cell r="T162">
            <v>0</v>
          </cell>
        </row>
        <row r="163">
          <cell r="H163">
            <v>0</v>
          </cell>
          <cell r="L163">
            <v>0</v>
          </cell>
          <cell r="P163">
            <v>0</v>
          </cell>
          <cell r="T163">
            <v>0</v>
          </cell>
        </row>
        <row r="164">
          <cell r="H164">
            <v>0</v>
          </cell>
          <cell r="L164">
            <v>0</v>
          </cell>
          <cell r="P164">
            <v>0</v>
          </cell>
          <cell r="T164">
            <v>0</v>
          </cell>
        </row>
        <row r="165">
          <cell r="H165">
            <v>0</v>
          </cell>
          <cell r="L165">
            <v>0</v>
          </cell>
          <cell r="P165">
            <v>0</v>
          </cell>
          <cell r="T165">
            <v>0</v>
          </cell>
        </row>
        <row r="167">
          <cell r="H167">
            <v>0</v>
          </cell>
          <cell r="L167">
            <v>0</v>
          </cell>
          <cell r="P167">
            <v>0</v>
          </cell>
          <cell r="T167">
            <v>0</v>
          </cell>
        </row>
        <row r="171">
          <cell r="H171">
            <v>0</v>
          </cell>
          <cell r="L171">
            <v>0</v>
          </cell>
          <cell r="P171">
            <v>0</v>
          </cell>
          <cell r="T171">
            <v>0</v>
          </cell>
        </row>
        <row r="172">
          <cell r="H172">
            <v>0</v>
          </cell>
          <cell r="L172">
            <v>0</v>
          </cell>
          <cell r="P172">
            <v>0</v>
          </cell>
          <cell r="T172">
            <v>0</v>
          </cell>
        </row>
        <row r="173">
          <cell r="H173">
            <v>0</v>
          </cell>
          <cell r="L173">
            <v>0</v>
          </cell>
          <cell r="P173">
            <v>0</v>
          </cell>
          <cell r="T173">
            <v>0</v>
          </cell>
        </row>
        <row r="174">
          <cell r="H174">
            <v>0</v>
          </cell>
          <cell r="L174">
            <v>0</v>
          </cell>
          <cell r="P174">
            <v>0</v>
          </cell>
          <cell r="T174">
            <v>0</v>
          </cell>
        </row>
        <row r="175">
          <cell r="H175">
            <v>0</v>
          </cell>
          <cell r="L175">
            <v>0</v>
          </cell>
          <cell r="P175">
            <v>0</v>
          </cell>
          <cell r="T175">
            <v>0</v>
          </cell>
        </row>
        <row r="176">
          <cell r="H176">
            <v>0</v>
          </cell>
          <cell r="L176">
            <v>0</v>
          </cell>
          <cell r="P176">
            <v>0</v>
          </cell>
          <cell r="T176">
            <v>0</v>
          </cell>
        </row>
        <row r="177">
          <cell r="H177">
            <v>0</v>
          </cell>
          <cell r="L177">
            <v>0</v>
          </cell>
          <cell r="P177">
            <v>0</v>
          </cell>
          <cell r="T177">
            <v>0</v>
          </cell>
        </row>
        <row r="178">
          <cell r="H178">
            <v>0</v>
          </cell>
          <cell r="L178">
            <v>0</v>
          </cell>
          <cell r="P178">
            <v>0</v>
          </cell>
          <cell r="T178">
            <v>0</v>
          </cell>
        </row>
        <row r="179">
          <cell r="H179">
            <v>0</v>
          </cell>
          <cell r="L179">
            <v>0</v>
          </cell>
          <cell r="P179">
            <v>0</v>
          </cell>
          <cell r="T179">
            <v>0</v>
          </cell>
        </row>
        <row r="180">
          <cell r="H180">
            <v>0</v>
          </cell>
          <cell r="L180">
            <v>0</v>
          </cell>
          <cell r="P180">
            <v>0</v>
          </cell>
          <cell r="T180">
            <v>0</v>
          </cell>
        </row>
        <row r="181">
          <cell r="H181">
            <v>0</v>
          </cell>
          <cell r="L181">
            <v>0</v>
          </cell>
          <cell r="P181">
            <v>0</v>
          </cell>
          <cell r="T181">
            <v>0</v>
          </cell>
        </row>
        <row r="182">
          <cell r="H182">
            <v>0</v>
          </cell>
          <cell r="L182">
            <v>0</v>
          </cell>
          <cell r="P182">
            <v>0</v>
          </cell>
          <cell r="T182">
            <v>0</v>
          </cell>
        </row>
        <row r="183">
          <cell r="H183">
            <v>0</v>
          </cell>
          <cell r="L183">
            <v>0</v>
          </cell>
          <cell r="P183">
            <v>0</v>
          </cell>
          <cell r="T183">
            <v>0</v>
          </cell>
        </row>
        <row r="184">
          <cell r="H184">
            <v>0</v>
          </cell>
          <cell r="L184">
            <v>0</v>
          </cell>
          <cell r="P184">
            <v>0</v>
          </cell>
          <cell r="T184">
            <v>0</v>
          </cell>
        </row>
        <row r="185">
          <cell r="H185">
            <v>0</v>
          </cell>
          <cell r="L185">
            <v>0</v>
          </cell>
          <cell r="P185">
            <v>0</v>
          </cell>
          <cell r="T185">
            <v>0</v>
          </cell>
        </row>
        <row r="186">
          <cell r="H186">
            <v>0</v>
          </cell>
          <cell r="L186">
            <v>0</v>
          </cell>
          <cell r="P186">
            <v>0</v>
          </cell>
          <cell r="T186">
            <v>0</v>
          </cell>
        </row>
        <row r="187">
          <cell r="H187">
            <v>0</v>
          </cell>
          <cell r="L187">
            <v>0</v>
          </cell>
          <cell r="P187">
            <v>0</v>
          </cell>
          <cell r="T187">
            <v>0</v>
          </cell>
        </row>
        <row r="188">
          <cell r="H188">
            <v>0</v>
          </cell>
          <cell r="L188">
            <v>0</v>
          </cell>
          <cell r="P188">
            <v>0</v>
          </cell>
          <cell r="T188">
            <v>0</v>
          </cell>
        </row>
        <row r="189">
          <cell r="H189">
            <v>0</v>
          </cell>
          <cell r="L189">
            <v>0</v>
          </cell>
          <cell r="P189">
            <v>0</v>
          </cell>
          <cell r="T189">
            <v>0</v>
          </cell>
        </row>
        <row r="190">
          <cell r="H190">
            <v>0</v>
          </cell>
          <cell r="L190">
            <v>0</v>
          </cell>
          <cell r="P190">
            <v>0</v>
          </cell>
          <cell r="T190">
            <v>0</v>
          </cell>
        </row>
        <row r="191">
          <cell r="H191">
            <v>0</v>
          </cell>
          <cell r="L191">
            <v>0</v>
          </cell>
          <cell r="P191">
            <v>0</v>
          </cell>
          <cell r="T191">
            <v>0</v>
          </cell>
        </row>
        <row r="192">
          <cell r="H192">
            <v>0</v>
          </cell>
          <cell r="L192">
            <v>0</v>
          </cell>
          <cell r="P192">
            <v>0</v>
          </cell>
          <cell r="T192">
            <v>0</v>
          </cell>
        </row>
        <row r="193">
          <cell r="H193">
            <v>0</v>
          </cell>
          <cell r="L193">
            <v>0</v>
          </cell>
          <cell r="P193">
            <v>0</v>
          </cell>
          <cell r="T193">
            <v>0</v>
          </cell>
        </row>
        <row r="196">
          <cell r="H196">
            <v>0</v>
          </cell>
          <cell r="L196">
            <v>0</v>
          </cell>
          <cell r="P196">
            <v>0</v>
          </cell>
          <cell r="T196">
            <v>0</v>
          </cell>
        </row>
        <row r="197">
          <cell r="H197">
            <v>0</v>
          </cell>
          <cell r="L197">
            <v>0</v>
          </cell>
          <cell r="P197">
            <v>0</v>
          </cell>
          <cell r="T197">
            <v>0</v>
          </cell>
        </row>
        <row r="198">
          <cell r="H198">
            <v>0</v>
          </cell>
          <cell r="L198">
            <v>0</v>
          </cell>
          <cell r="P198">
            <v>0</v>
          </cell>
          <cell r="T198">
            <v>0</v>
          </cell>
        </row>
        <row r="199">
          <cell r="H199">
            <v>0</v>
          </cell>
          <cell r="L199">
            <v>0</v>
          </cell>
          <cell r="P199">
            <v>0</v>
          </cell>
          <cell r="T199">
            <v>0</v>
          </cell>
        </row>
        <row r="200">
          <cell r="H200">
            <v>0</v>
          </cell>
          <cell r="L200">
            <v>0</v>
          </cell>
          <cell r="P200">
            <v>0</v>
          </cell>
          <cell r="T200">
            <v>0</v>
          </cell>
        </row>
        <row r="201">
          <cell r="H201">
            <v>0</v>
          </cell>
          <cell r="L201">
            <v>0</v>
          </cell>
          <cell r="P201">
            <v>0</v>
          </cell>
          <cell r="T201">
            <v>0</v>
          </cell>
        </row>
        <row r="202">
          <cell r="H202">
            <v>0</v>
          </cell>
          <cell r="L202">
            <v>0</v>
          </cell>
          <cell r="P202">
            <v>0</v>
          </cell>
          <cell r="T202">
            <v>0</v>
          </cell>
        </row>
        <row r="203">
          <cell r="H203">
            <v>0</v>
          </cell>
          <cell r="L203">
            <v>0</v>
          </cell>
          <cell r="P203">
            <v>0</v>
          </cell>
          <cell r="T203">
            <v>0</v>
          </cell>
        </row>
        <row r="204">
          <cell r="H204">
            <v>0</v>
          </cell>
          <cell r="L204">
            <v>0</v>
          </cell>
          <cell r="P204">
            <v>0</v>
          </cell>
          <cell r="T204">
            <v>0</v>
          </cell>
        </row>
        <row r="205">
          <cell r="H205">
            <v>0</v>
          </cell>
          <cell r="L205">
            <v>0</v>
          </cell>
          <cell r="P205">
            <v>0</v>
          </cell>
          <cell r="T205">
            <v>0</v>
          </cell>
        </row>
        <row r="206">
          <cell r="H206">
            <v>0</v>
          </cell>
          <cell r="L206">
            <v>0</v>
          </cell>
          <cell r="P206">
            <v>0</v>
          </cell>
          <cell r="T206">
            <v>0</v>
          </cell>
        </row>
        <row r="207">
          <cell r="H207">
            <v>0</v>
          </cell>
          <cell r="L207">
            <v>0</v>
          </cell>
          <cell r="P207">
            <v>0</v>
          </cell>
          <cell r="T207">
            <v>0</v>
          </cell>
        </row>
        <row r="208">
          <cell r="H208">
            <v>0</v>
          </cell>
          <cell r="L208">
            <v>0</v>
          </cell>
          <cell r="P208">
            <v>0</v>
          </cell>
          <cell r="T208">
            <v>0</v>
          </cell>
        </row>
        <row r="209">
          <cell r="H209">
            <v>0</v>
          </cell>
          <cell r="L209">
            <v>0</v>
          </cell>
          <cell r="P209">
            <v>0</v>
          </cell>
          <cell r="T209">
            <v>0</v>
          </cell>
        </row>
        <row r="210">
          <cell r="H210">
            <v>0</v>
          </cell>
          <cell r="L210">
            <v>0</v>
          </cell>
          <cell r="P210">
            <v>0</v>
          </cell>
          <cell r="T210">
            <v>0</v>
          </cell>
        </row>
        <row r="213">
          <cell r="H213">
            <v>0</v>
          </cell>
          <cell r="L213">
            <v>0</v>
          </cell>
          <cell r="P213">
            <v>0</v>
          </cell>
          <cell r="T213">
            <v>0</v>
          </cell>
        </row>
        <row r="214">
          <cell r="H214">
            <v>0</v>
          </cell>
          <cell r="L214">
            <v>0</v>
          </cell>
          <cell r="P214">
            <v>0</v>
          </cell>
          <cell r="T214">
            <v>0</v>
          </cell>
        </row>
        <row r="215">
          <cell r="H215">
            <v>0</v>
          </cell>
          <cell r="L215">
            <v>0</v>
          </cell>
          <cell r="P215">
            <v>0</v>
          </cell>
          <cell r="T215">
            <v>0</v>
          </cell>
        </row>
        <row r="216">
          <cell r="H216">
            <v>0</v>
          </cell>
          <cell r="L216">
            <v>0</v>
          </cell>
          <cell r="P216">
            <v>0</v>
          </cell>
          <cell r="T216">
            <v>0</v>
          </cell>
        </row>
        <row r="217">
          <cell r="H217">
            <v>0</v>
          </cell>
          <cell r="L217">
            <v>0</v>
          </cell>
          <cell r="P217">
            <v>0</v>
          </cell>
          <cell r="T217">
            <v>0</v>
          </cell>
        </row>
        <row r="218">
          <cell r="H218">
            <v>0</v>
          </cell>
          <cell r="L218">
            <v>0</v>
          </cell>
          <cell r="P218">
            <v>0</v>
          </cell>
          <cell r="T218">
            <v>0</v>
          </cell>
        </row>
        <row r="219">
          <cell r="H219">
            <v>0</v>
          </cell>
          <cell r="L219">
            <v>0</v>
          </cell>
          <cell r="P219">
            <v>0</v>
          </cell>
          <cell r="T219">
            <v>0</v>
          </cell>
        </row>
        <row r="220">
          <cell r="H220">
            <v>0</v>
          </cell>
          <cell r="L220">
            <v>0</v>
          </cell>
          <cell r="P220">
            <v>0</v>
          </cell>
          <cell r="T220">
            <v>0</v>
          </cell>
        </row>
        <row r="221">
          <cell r="H221">
            <v>0</v>
          </cell>
          <cell r="L221">
            <v>0</v>
          </cell>
          <cell r="P221">
            <v>0</v>
          </cell>
          <cell r="T221">
            <v>0</v>
          </cell>
        </row>
        <row r="222">
          <cell r="H222">
            <v>0</v>
          </cell>
          <cell r="L222">
            <v>0</v>
          </cell>
          <cell r="P222">
            <v>0</v>
          </cell>
          <cell r="T222">
            <v>0</v>
          </cell>
        </row>
        <row r="223">
          <cell r="H223">
            <v>0</v>
          </cell>
          <cell r="L223">
            <v>0</v>
          </cell>
          <cell r="P223">
            <v>0</v>
          </cell>
          <cell r="T223">
            <v>0</v>
          </cell>
        </row>
        <row r="224">
          <cell r="H224">
            <v>0</v>
          </cell>
          <cell r="L224">
            <v>0</v>
          </cell>
          <cell r="P224">
            <v>0</v>
          </cell>
          <cell r="T224">
            <v>0</v>
          </cell>
        </row>
        <row r="225">
          <cell r="H225">
            <v>0</v>
          </cell>
          <cell r="L225">
            <v>0</v>
          </cell>
          <cell r="P225">
            <v>0</v>
          </cell>
          <cell r="T225">
            <v>0</v>
          </cell>
        </row>
        <row r="226">
          <cell r="H226">
            <v>0</v>
          </cell>
          <cell r="L226">
            <v>0</v>
          </cell>
          <cell r="P226">
            <v>0</v>
          </cell>
          <cell r="T226">
            <v>0</v>
          </cell>
        </row>
        <row r="227">
          <cell r="H227">
            <v>0</v>
          </cell>
          <cell r="L227">
            <v>0</v>
          </cell>
          <cell r="P227">
            <v>0</v>
          </cell>
          <cell r="T227">
            <v>0</v>
          </cell>
        </row>
        <row r="228">
          <cell r="H228">
            <v>0</v>
          </cell>
          <cell r="L228">
            <v>0</v>
          </cell>
          <cell r="P228">
            <v>0</v>
          </cell>
          <cell r="T228">
            <v>0</v>
          </cell>
        </row>
        <row r="229">
          <cell r="H229">
            <v>0</v>
          </cell>
          <cell r="L229">
            <v>0</v>
          </cell>
          <cell r="P229">
            <v>0</v>
          </cell>
          <cell r="T229">
            <v>0</v>
          </cell>
        </row>
        <row r="230">
          <cell r="H230">
            <v>0</v>
          </cell>
          <cell r="L230">
            <v>0</v>
          </cell>
          <cell r="P230">
            <v>0</v>
          </cell>
          <cell r="T230">
            <v>0</v>
          </cell>
        </row>
        <row r="231">
          <cell r="H231">
            <v>0</v>
          </cell>
          <cell r="L231">
            <v>0</v>
          </cell>
          <cell r="P231">
            <v>0</v>
          </cell>
          <cell r="T231">
            <v>0</v>
          </cell>
        </row>
        <row r="232">
          <cell r="H232">
            <v>0</v>
          </cell>
          <cell r="L232">
            <v>0</v>
          </cell>
          <cell r="P232">
            <v>0</v>
          </cell>
          <cell r="T232">
            <v>0</v>
          </cell>
        </row>
        <row r="234">
          <cell r="H234">
            <v>0</v>
          </cell>
          <cell r="L234">
            <v>0</v>
          </cell>
          <cell r="P234">
            <v>0</v>
          </cell>
          <cell r="T234">
            <v>0</v>
          </cell>
        </row>
        <row r="236">
          <cell r="C236" t="str">
            <v>Прочие</v>
          </cell>
          <cell r="L236">
            <v>0</v>
          </cell>
          <cell r="M236" t="str">
            <v>1,8</v>
          </cell>
        </row>
        <row r="237">
          <cell r="C237" t="str">
            <v>Прочие</v>
          </cell>
          <cell r="L237">
            <v>0</v>
          </cell>
          <cell r="M237" t="str">
            <v>1,7</v>
          </cell>
        </row>
        <row r="238">
          <cell r="C238" t="str">
            <v>Прочие</v>
          </cell>
          <cell r="L238">
            <v>0</v>
          </cell>
          <cell r="M238" t="str">
            <v>1,8</v>
          </cell>
        </row>
        <row r="240">
          <cell r="H240">
            <v>3509217.13755649</v>
          </cell>
          <cell r="L240">
            <v>26828350.045520891</v>
          </cell>
          <cell r="P240">
            <v>53230393.902544037</v>
          </cell>
          <cell r="T240">
            <v>0</v>
          </cell>
        </row>
      </sheetData>
      <sheetData sheetId="18" refreshError="1"/>
      <sheetData sheetId="19" refreshError="1">
        <row r="8">
          <cell r="B8" t="str">
            <v>Здания, сооружения</v>
          </cell>
        </row>
        <row r="9">
          <cell r="B9" t="str">
            <v>Производственное оборудование</v>
          </cell>
        </row>
        <row r="10">
          <cell r="B10" t="str">
            <v xml:space="preserve">Прочее оборудование </v>
          </cell>
        </row>
        <row r="11">
          <cell r="B11" t="str">
            <v>Прочие</v>
          </cell>
        </row>
        <row r="12">
          <cell r="B12" t="str">
            <v>Земля</v>
          </cell>
        </row>
      </sheetData>
      <sheetData sheetId="20" refreshError="1"/>
      <sheetData sheetId="21" refreshError="1">
        <row r="125">
          <cell r="F125">
            <v>1252742.881713433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RR"/>
      <sheetName val="Ф3"/>
      <sheetName val="Ф2"/>
      <sheetName val="ПриобрОС"/>
      <sheetName val="Фин. пок-ли"/>
      <sheetName val="Пр-во сбыт"/>
      <sheetName val="Врем.смета"/>
      <sheetName val="Перем. затр"/>
      <sheetName val="Пост.затр"/>
      <sheetName val="Затр. на про-во"/>
      <sheetName val="штат"/>
      <sheetName val="АФ1"/>
      <sheetName val="АФ"/>
      <sheetName val="БВУ"/>
      <sheetName val="Доп"/>
      <sheetName val="Ф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7">
          <cell r="C17">
            <v>0.13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Д+"/>
      <sheetName val="КапЗатр+"/>
      <sheetName val="Вып1+"/>
      <sheetName val="Капит_1"/>
      <sheetName val="Вып2"/>
      <sheetName val="Капит_2"/>
      <sheetName val="Вып3"/>
      <sheetName val="Капит_3"/>
      <sheetName val="Вып4"/>
      <sheetName val="Капит_4"/>
      <sheetName val="СвВып+"/>
      <sheetName val="Аморт"/>
      <sheetName val="ВырРеал+"/>
      <sheetName val="Зерно"/>
      <sheetName val="Зерно_1"/>
      <sheetName val="Себест+"/>
      <sheetName val="ОбКап+"/>
      <sheetName val="Нетто3!!!"/>
      <sheetName val="отчприб1"/>
      <sheetName val="РостАкт+"/>
      <sheetName val="Приб+"/>
      <sheetName val="ПотокНал+"/>
      <sheetName val="потокден1"/>
      <sheetName val="ФинПок+"/>
      <sheetName val="Налоги"/>
      <sheetName val="СтоимПр1+"/>
      <sheetName val="СтоимПр2"/>
      <sheetName val="ЗЛК_осн"/>
      <sheetName val="ЗЛК_%"/>
      <sheetName val="ЗЛК_цена"/>
      <sheetName val="Не_удалять!!!"/>
      <sheetName val="Графики"/>
      <sheetName val="ПрогБал"/>
      <sheetName val="КоэфЧувств-ти"/>
      <sheetName val="РезЧувств"/>
      <sheetName val="Залог"/>
      <sheetName val="РискЗалога"/>
      <sheetName val="РезЗал"/>
      <sheetName val="Чувств1"/>
      <sheetName val="Чувств1-1"/>
      <sheetName val="Чувств1-2"/>
      <sheetName val="Чувств2"/>
      <sheetName val="Чувств2-1"/>
      <sheetName val="Чувств2-2"/>
      <sheetName val="Чувств3"/>
      <sheetName val="Чувтсв3-1"/>
      <sheetName val="Чувств3-2"/>
      <sheetName val="Чувств4"/>
      <sheetName val="Чувств4-1"/>
      <sheetName val="Чувств4-2"/>
      <sheetName val="Чувств5"/>
      <sheetName val="IRR"/>
    </sheetNames>
    <sheetDataSet>
      <sheetData sheetId="0">
        <row r="2">
          <cell r="A2" t="str">
            <v>Проект "Передача с/х техники на лизинговой основе зернопроизводителям Акмолинской, Костанайской и Северо-Казахстанской областей.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 xml:space="preserve">Наименование предприятия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 пар Свод"/>
      <sheetName val="3Ф"/>
      <sheetName val="2Ф "/>
      <sheetName val="кр"/>
      <sheetName val="Гр стр"/>
      <sheetName val="Пост"/>
      <sheetName val="оборуд"/>
      <sheetName val="Перем."/>
      <sheetName val="IRR NPV"/>
      <sheetName val="Штат до ввода"/>
      <sheetName val="Штат пос ввода"/>
      <sheetName val="карьеры"/>
      <sheetName val="Налог(имущ)"/>
      <sheetName val="Осн.пока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D5">
            <v>1052.6315789473686</v>
          </cell>
        </row>
        <row r="8">
          <cell r="D8">
            <v>907200</v>
          </cell>
        </row>
        <row r="9">
          <cell r="D9">
            <v>388800</v>
          </cell>
        </row>
        <row r="13">
          <cell r="D13">
            <v>164</v>
          </cell>
        </row>
        <row r="15">
          <cell r="D15">
            <v>1.1399999999999999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  <row r="16">
          <cell r="C16">
            <v>25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и сбыт"/>
      <sheetName val="Персонал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</sheetNames>
    <sheetDataSet>
      <sheetData sheetId="0" refreshError="1">
        <row r="18">
          <cell r="C18">
            <v>121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и сбыт"/>
      <sheetName val="Персонал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</sheetNames>
    <sheetDataSet>
      <sheetData sheetId="0" refreshError="1">
        <row r="18">
          <cell r="C18">
            <v>121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и сбыт"/>
      <sheetName val="Персонал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</sheetNames>
    <sheetDataSet>
      <sheetData sheetId="0" refreshError="1">
        <row r="18">
          <cell r="C18">
            <v>121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. пар."/>
      <sheetName val="ф-ма2"/>
      <sheetName val="ф-ма3 с НДС"/>
      <sheetName val="Гр стр №"/>
      <sheetName val="КП"/>
      <sheetName val="кредит"/>
      <sheetName val="оборуд.1"/>
      <sheetName val="Расчет фонда опл. с 01.07.07 №1"/>
      <sheetName val="ГСМ №2"/>
      <sheetName val="Аренда №3"/>
      <sheetName val="Команд.№4"/>
      <sheetName val="Связь№5"/>
      <sheetName val="Банк№6"/>
      <sheetName val="платежи в бюджет №7"/>
      <sheetName val="прочие ОАР №8"/>
      <sheetName val="Приобретение ОС №9"/>
      <sheetName val="Амортизация №10"/>
      <sheetName val="налог на имущ.№11"/>
      <sheetName val="Охрана №12"/>
      <sheetName val="оборуд."/>
    </sheetNames>
    <sheetDataSet>
      <sheetData sheetId="0" refreshError="1">
        <row r="8">
          <cell r="C8">
            <v>4.8150000000000004</v>
          </cell>
        </row>
        <row r="13">
          <cell r="C13">
            <v>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2">
          <cell r="C2" t="str">
            <v>Участники  Производство стеклотары</v>
          </cell>
        </row>
        <row r="7">
          <cell r="C7" t="str">
            <v>Участники</v>
          </cell>
        </row>
        <row r="8">
          <cell r="C8" t="str">
            <v>Банк Казахстан</v>
          </cell>
        </row>
        <row r="9">
          <cell r="C9" t="str">
            <v>Банк Иностранный</v>
          </cell>
        </row>
        <row r="10">
          <cell r="C10" t="str">
            <v>Банк Иностранный2</v>
          </cell>
        </row>
        <row r="19">
          <cell r="C19" t="str">
            <v>EUR</v>
          </cell>
        </row>
        <row r="21">
          <cell r="C21" t="str">
            <v>EUR</v>
          </cell>
        </row>
        <row r="31">
          <cell r="C31">
            <v>169</v>
          </cell>
        </row>
        <row r="35">
          <cell r="C35">
            <v>0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</row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0.01</v>
          </cell>
          <cell r="J44">
            <v>0.01</v>
          </cell>
          <cell r="K44">
            <v>0.01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  <row r="48">
          <cell r="D48">
            <v>0.18</v>
          </cell>
          <cell r="E48">
            <v>0.18</v>
          </cell>
          <cell r="F48">
            <v>0.18</v>
          </cell>
          <cell r="G48">
            <v>0.18</v>
          </cell>
          <cell r="H48">
            <v>0.18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C9" t="str">
            <v>Земля</v>
          </cell>
          <cell r="H9">
            <v>320359.28143712576</v>
          </cell>
          <cell r="I9" t="str">
            <v>1,7</v>
          </cell>
          <cell r="L9">
            <v>0</v>
          </cell>
          <cell r="P9">
            <v>0</v>
          </cell>
          <cell r="T9">
            <v>0</v>
          </cell>
        </row>
        <row r="10">
          <cell r="C10" t="str">
            <v>Прочие</v>
          </cell>
          <cell r="H10">
            <v>1430167.4321260366</v>
          </cell>
          <cell r="I10" t="str">
            <v>1,8</v>
          </cell>
          <cell r="L10">
            <v>0</v>
          </cell>
          <cell r="P10">
            <v>286781.17998506344</v>
          </cell>
          <cell r="Q10" t="str">
            <v>1,9</v>
          </cell>
          <cell r="T10">
            <v>0</v>
          </cell>
        </row>
        <row r="11">
          <cell r="H11">
            <v>0</v>
          </cell>
          <cell r="L11">
            <v>0</v>
          </cell>
          <cell r="P11">
            <v>0</v>
          </cell>
          <cell r="T11">
            <v>0</v>
          </cell>
        </row>
        <row r="14">
          <cell r="C14" t="str">
            <v>Производственное оборудование</v>
          </cell>
          <cell r="H14">
            <v>0</v>
          </cell>
          <cell r="L14">
            <v>0</v>
          </cell>
          <cell r="P14">
            <v>36711270</v>
          </cell>
          <cell r="Q14" t="str">
            <v>1,8</v>
          </cell>
          <cell r="T14">
            <v>0</v>
          </cell>
          <cell r="U14" t="str">
            <v>1,1</v>
          </cell>
        </row>
        <row r="15">
          <cell r="C15" t="str">
            <v>Производственное оборудование</v>
          </cell>
          <cell r="H15">
            <v>0</v>
          </cell>
          <cell r="L15">
            <v>0</v>
          </cell>
          <cell r="P15">
            <v>3812038.8349514562</v>
          </cell>
          <cell r="Q15" t="str">
            <v>1,8</v>
          </cell>
          <cell r="T15">
            <v>0</v>
          </cell>
        </row>
        <row r="16">
          <cell r="C16" t="str">
            <v>Производственное оборудование</v>
          </cell>
          <cell r="H16">
            <v>0</v>
          </cell>
          <cell r="L16">
            <v>0</v>
          </cell>
          <cell r="P16">
            <v>823002.24047796871</v>
          </cell>
          <cell r="Q16" t="str">
            <v>1,8</v>
          </cell>
          <cell r="T16">
            <v>0</v>
          </cell>
        </row>
        <row r="17">
          <cell r="C17" t="str">
            <v>Производственное оборудование</v>
          </cell>
          <cell r="H17">
            <v>0</v>
          </cell>
          <cell r="L17">
            <v>0</v>
          </cell>
          <cell r="P17">
            <v>900000</v>
          </cell>
          <cell r="Q17" t="str">
            <v>1,8</v>
          </cell>
          <cell r="T17">
            <v>0</v>
          </cell>
        </row>
        <row r="18">
          <cell r="C18" t="str">
            <v>Прочие</v>
          </cell>
          <cell r="H18">
            <v>0</v>
          </cell>
          <cell r="L18">
            <v>0</v>
          </cell>
          <cell r="P18">
            <v>1060000</v>
          </cell>
          <cell r="Q18" t="str">
            <v>1,8</v>
          </cell>
          <cell r="T18">
            <v>0</v>
          </cell>
        </row>
        <row r="19">
          <cell r="C19" t="str">
            <v>Прочие</v>
          </cell>
          <cell r="H19">
            <v>0</v>
          </cell>
          <cell r="L19">
            <v>0</v>
          </cell>
          <cell r="P19">
            <v>1320000</v>
          </cell>
          <cell r="Q19" t="str">
            <v>1,8</v>
          </cell>
          <cell r="T19">
            <v>0</v>
          </cell>
        </row>
        <row r="20">
          <cell r="C20" t="str">
            <v>Прочие</v>
          </cell>
          <cell r="H20">
            <v>1170104.3400000001</v>
          </cell>
          <cell r="I20" t="str">
            <v>2,5</v>
          </cell>
          <cell r="L20">
            <v>0</v>
          </cell>
          <cell r="P20">
            <v>815434.58215568983</v>
          </cell>
          <cell r="Q20" t="str">
            <v>2,5</v>
          </cell>
          <cell r="T20">
            <v>0</v>
          </cell>
        </row>
        <row r="21">
          <cell r="C21" t="str">
            <v xml:space="preserve">Прочее оборудование </v>
          </cell>
          <cell r="H21">
            <v>410754.2942494399</v>
          </cell>
          <cell r="I21" t="str">
            <v>1,9</v>
          </cell>
          <cell r="L21">
            <v>0</v>
          </cell>
          <cell r="P21">
            <v>0</v>
          </cell>
          <cell r="T21">
            <v>0</v>
          </cell>
        </row>
        <row r="22">
          <cell r="C22" t="str">
            <v xml:space="preserve">Прочее оборудование </v>
          </cell>
          <cell r="H22">
            <v>0</v>
          </cell>
          <cell r="L22">
            <v>389614.3426779898</v>
          </cell>
          <cell r="M22" t="str">
            <v>1,12</v>
          </cell>
          <cell r="P22">
            <v>0</v>
          </cell>
          <cell r="T22">
            <v>0</v>
          </cell>
        </row>
        <row r="23">
          <cell r="H23">
            <v>0</v>
          </cell>
          <cell r="L23">
            <v>0</v>
          </cell>
          <cell r="P23">
            <v>0</v>
          </cell>
          <cell r="T23">
            <v>0</v>
          </cell>
        </row>
        <row r="24">
          <cell r="H24">
            <v>0</v>
          </cell>
          <cell r="L24">
            <v>0</v>
          </cell>
          <cell r="P24">
            <v>0</v>
          </cell>
          <cell r="T24">
            <v>0</v>
          </cell>
        </row>
        <row r="25">
          <cell r="H25">
            <v>0</v>
          </cell>
          <cell r="L25">
            <v>0</v>
          </cell>
          <cell r="P25">
            <v>0</v>
          </cell>
          <cell r="T25">
            <v>0</v>
          </cell>
        </row>
        <row r="26">
          <cell r="H26">
            <v>0</v>
          </cell>
          <cell r="L26">
            <v>0</v>
          </cell>
          <cell r="P26">
            <v>0</v>
          </cell>
          <cell r="T26">
            <v>0</v>
          </cell>
        </row>
        <row r="27">
          <cell r="H27">
            <v>0</v>
          </cell>
          <cell r="L27">
            <v>0</v>
          </cell>
          <cell r="P27">
            <v>0</v>
          </cell>
          <cell r="T27">
            <v>0</v>
          </cell>
        </row>
        <row r="28">
          <cell r="H28">
            <v>0</v>
          </cell>
          <cell r="L28">
            <v>0</v>
          </cell>
          <cell r="P28">
            <v>0</v>
          </cell>
          <cell r="T28">
            <v>0</v>
          </cell>
        </row>
        <row r="29">
          <cell r="H29">
            <v>0</v>
          </cell>
          <cell r="L29">
            <v>0</v>
          </cell>
          <cell r="P29">
            <v>0</v>
          </cell>
          <cell r="T29">
            <v>0</v>
          </cell>
        </row>
        <row r="30">
          <cell r="H30">
            <v>0</v>
          </cell>
          <cell r="L30">
            <v>0</v>
          </cell>
          <cell r="P30">
            <v>0</v>
          </cell>
          <cell r="T30">
            <v>0</v>
          </cell>
        </row>
        <row r="31">
          <cell r="H31">
            <v>0</v>
          </cell>
          <cell r="L31">
            <v>0</v>
          </cell>
          <cell r="P31">
            <v>0</v>
          </cell>
          <cell r="T31">
            <v>0</v>
          </cell>
        </row>
        <row r="32">
          <cell r="H32">
            <v>0</v>
          </cell>
          <cell r="L32">
            <v>0</v>
          </cell>
          <cell r="P32">
            <v>0</v>
          </cell>
          <cell r="T32">
            <v>0</v>
          </cell>
        </row>
        <row r="33">
          <cell r="H33">
            <v>1580858.6342494399</v>
          </cell>
          <cell r="L33">
            <v>389614.3426779898</v>
          </cell>
          <cell r="P33">
            <v>45441745.657585114</v>
          </cell>
          <cell r="T33">
            <v>0</v>
          </cell>
        </row>
        <row r="36">
          <cell r="H36">
            <v>0</v>
          </cell>
          <cell r="L36">
            <v>0</v>
          </cell>
          <cell r="P36">
            <v>0</v>
          </cell>
          <cell r="T36">
            <v>0</v>
          </cell>
        </row>
        <row r="37">
          <cell r="C37" t="str">
            <v>Прочие</v>
          </cell>
          <cell r="H37">
            <v>0</v>
          </cell>
          <cell r="L37">
            <v>173652.69461077845</v>
          </cell>
          <cell r="M37" t="str">
            <v>1,8</v>
          </cell>
          <cell r="P37">
            <v>0</v>
          </cell>
          <cell r="T37">
            <v>0</v>
          </cell>
        </row>
        <row r="38">
          <cell r="C38" t="str">
            <v>Здания, сооружения</v>
          </cell>
          <cell r="H38">
            <v>0</v>
          </cell>
          <cell r="L38">
            <v>0</v>
          </cell>
          <cell r="P38">
            <v>2673637.0425690813</v>
          </cell>
          <cell r="Q38" t="str">
            <v>1,9</v>
          </cell>
          <cell r="T38">
            <v>0</v>
          </cell>
        </row>
        <row r="39">
          <cell r="C39" t="str">
            <v>Здания, сооружения</v>
          </cell>
          <cell r="H39">
            <v>0</v>
          </cell>
          <cell r="L39">
            <v>0</v>
          </cell>
          <cell r="P39">
            <v>1784914.1150112024</v>
          </cell>
          <cell r="Q39" t="str">
            <v>1,9</v>
          </cell>
          <cell r="T39">
            <v>0</v>
          </cell>
        </row>
        <row r="40">
          <cell r="C40" t="str">
            <v>Здания, сооружения</v>
          </cell>
          <cell r="H40">
            <v>0</v>
          </cell>
          <cell r="L40">
            <v>0</v>
          </cell>
          <cell r="P40">
            <v>1045556.3853622107</v>
          </cell>
          <cell r="Q40" t="str">
            <v>1,11</v>
          </cell>
          <cell r="T40">
            <v>0</v>
          </cell>
        </row>
        <row r="41">
          <cell r="C41" t="str">
            <v>Здания, сооружения</v>
          </cell>
          <cell r="H41">
            <v>0</v>
          </cell>
          <cell r="L41">
            <v>0</v>
          </cell>
          <cell r="P41">
            <v>298730.39581777446</v>
          </cell>
          <cell r="Q41" t="str">
            <v>1,11</v>
          </cell>
          <cell r="T41">
            <v>0</v>
          </cell>
        </row>
        <row r="42">
          <cell r="C42" t="str">
            <v>Здания, сооружения</v>
          </cell>
          <cell r="H42">
            <v>0</v>
          </cell>
          <cell r="L42">
            <v>0</v>
          </cell>
          <cell r="P42">
            <v>291262.13592233008</v>
          </cell>
          <cell r="Q42" t="str">
            <v>1,12</v>
          </cell>
          <cell r="T42">
            <v>0</v>
          </cell>
        </row>
        <row r="43">
          <cell r="C43" t="str">
            <v>Прочие</v>
          </cell>
          <cell r="H43">
            <v>0</v>
          </cell>
          <cell r="L43">
            <v>0</v>
          </cell>
          <cell r="P43">
            <v>377147.12471994024</v>
          </cell>
          <cell r="Q43" t="str">
            <v>1,12</v>
          </cell>
          <cell r="T43">
            <v>0</v>
          </cell>
        </row>
        <row r="44">
          <cell r="C44" t="str">
            <v>Прочие</v>
          </cell>
          <cell r="H44">
            <v>0</v>
          </cell>
          <cell r="L44">
            <v>0</v>
          </cell>
          <cell r="P44">
            <v>1030619.8655713219</v>
          </cell>
          <cell r="Q44" t="str">
            <v>1,12</v>
          </cell>
          <cell r="T44">
            <v>0</v>
          </cell>
        </row>
        <row r="45">
          <cell r="H45">
            <v>0</v>
          </cell>
          <cell r="L45">
            <v>0</v>
          </cell>
          <cell r="P45">
            <v>0</v>
          </cell>
          <cell r="T45">
            <v>0</v>
          </cell>
        </row>
        <row r="46">
          <cell r="C46" t="str">
            <v>Прочие</v>
          </cell>
          <cell r="H46">
            <v>0</v>
          </cell>
          <cell r="L46">
            <v>143712.5748502994</v>
          </cell>
          <cell r="M46" t="str">
            <v>1,8</v>
          </cell>
          <cell r="P46">
            <v>0</v>
          </cell>
          <cell r="T46">
            <v>0</v>
          </cell>
        </row>
        <row r="47">
          <cell r="C47" t="str">
            <v>Прочие</v>
          </cell>
          <cell r="H47">
            <v>0</v>
          </cell>
          <cell r="L47">
            <v>86826.347305389223</v>
          </cell>
          <cell r="M47" t="str">
            <v>1,8</v>
          </cell>
          <cell r="P47">
            <v>0</v>
          </cell>
          <cell r="T47">
            <v>0</v>
          </cell>
        </row>
        <row r="48">
          <cell r="C48" t="str">
            <v>Прочие</v>
          </cell>
          <cell r="H48">
            <v>0</v>
          </cell>
          <cell r="L48">
            <v>543485.02994011971</v>
          </cell>
          <cell r="M48" t="str">
            <v>1,8</v>
          </cell>
          <cell r="P48">
            <v>0</v>
          </cell>
          <cell r="T48">
            <v>0</v>
          </cell>
        </row>
        <row r="49">
          <cell r="C49" t="str">
            <v>Прочие</v>
          </cell>
          <cell r="H49">
            <v>0</v>
          </cell>
          <cell r="L49">
            <v>271742.51497005986</v>
          </cell>
          <cell r="M49" t="str">
            <v>1,8</v>
          </cell>
          <cell r="P49">
            <v>0</v>
          </cell>
          <cell r="T49">
            <v>0</v>
          </cell>
        </row>
        <row r="50">
          <cell r="C50" t="str">
            <v>Прочие</v>
          </cell>
          <cell r="H50">
            <v>0</v>
          </cell>
          <cell r="L50">
            <v>191616.76646706587</v>
          </cell>
          <cell r="M50" t="str">
            <v>1,8</v>
          </cell>
          <cell r="P50">
            <v>0</v>
          </cell>
          <cell r="T50">
            <v>0</v>
          </cell>
        </row>
        <row r="51">
          <cell r="C51" t="str">
            <v>Здания, сооружения</v>
          </cell>
          <cell r="H51">
            <v>0</v>
          </cell>
          <cell r="L51">
            <v>1365269.4610778443</v>
          </cell>
          <cell r="M51" t="str">
            <v>1,8</v>
          </cell>
          <cell r="P51">
            <v>0</v>
          </cell>
          <cell r="T51">
            <v>0</v>
          </cell>
        </row>
        <row r="52">
          <cell r="C52" t="str">
            <v>Здания, сооружения</v>
          </cell>
          <cell r="H52">
            <v>0</v>
          </cell>
          <cell r="L52">
            <v>625748.50299401197</v>
          </cell>
          <cell r="M52" t="str">
            <v>1,8</v>
          </cell>
          <cell r="P52">
            <v>0</v>
          </cell>
          <cell r="T52">
            <v>0</v>
          </cell>
        </row>
        <row r="53">
          <cell r="C53" t="str">
            <v>Здания, сооружения</v>
          </cell>
          <cell r="H53">
            <v>0</v>
          </cell>
          <cell r="L53">
            <v>1221556.8862275449</v>
          </cell>
          <cell r="M53" t="str">
            <v>1,8</v>
          </cell>
          <cell r="P53">
            <v>0</v>
          </cell>
          <cell r="T53">
            <v>0</v>
          </cell>
        </row>
        <row r="54">
          <cell r="C54" t="str">
            <v>Здания, сооружения</v>
          </cell>
          <cell r="H54">
            <v>0</v>
          </cell>
          <cell r="L54">
            <v>140119.76047904193</v>
          </cell>
          <cell r="M54" t="str">
            <v>1,9</v>
          </cell>
          <cell r="P54">
            <v>0</v>
          </cell>
          <cell r="T54">
            <v>0</v>
          </cell>
        </row>
        <row r="55">
          <cell r="C55" t="str">
            <v>Здания, сооружения</v>
          </cell>
          <cell r="H55">
            <v>0</v>
          </cell>
          <cell r="L55">
            <v>140119.76047904193</v>
          </cell>
          <cell r="M55" t="str">
            <v>1,9</v>
          </cell>
          <cell r="P55">
            <v>0</v>
          </cell>
          <cell r="T55">
            <v>0</v>
          </cell>
        </row>
        <row r="56">
          <cell r="C56" t="str">
            <v>Здания, сооружения</v>
          </cell>
          <cell r="H56">
            <v>0</v>
          </cell>
          <cell r="L56">
            <v>1916167.6646706588</v>
          </cell>
          <cell r="M56" t="str">
            <v>1,9</v>
          </cell>
          <cell r="P56">
            <v>0</v>
          </cell>
          <cell r="T56">
            <v>0</v>
          </cell>
        </row>
        <row r="57">
          <cell r="C57" t="str">
            <v>Здания, сооружения</v>
          </cell>
          <cell r="H57">
            <v>0</v>
          </cell>
          <cell r="L57">
            <v>543485.02994011971</v>
          </cell>
          <cell r="M57" t="str">
            <v>1,9</v>
          </cell>
          <cell r="P57">
            <v>0</v>
          </cell>
          <cell r="T57">
            <v>0</v>
          </cell>
        </row>
        <row r="58">
          <cell r="C58" t="str">
            <v>Здания, сооружения</v>
          </cell>
          <cell r="H58">
            <v>0</v>
          </cell>
          <cell r="L58">
            <v>598802.39520958089</v>
          </cell>
          <cell r="M58" t="str">
            <v>2,1</v>
          </cell>
          <cell r="P58">
            <v>0</v>
          </cell>
          <cell r="T58">
            <v>0</v>
          </cell>
        </row>
        <row r="59">
          <cell r="C59" t="str">
            <v>Прочие</v>
          </cell>
          <cell r="H59">
            <v>0</v>
          </cell>
          <cell r="L59">
            <v>0</v>
          </cell>
          <cell r="P59">
            <v>0</v>
          </cell>
          <cell r="T59">
            <v>0</v>
          </cell>
        </row>
        <row r="60">
          <cell r="C60" t="str">
            <v>Прочие</v>
          </cell>
          <cell r="H60">
            <v>0</v>
          </cell>
          <cell r="L60">
            <v>359281.43712574849</v>
          </cell>
          <cell r="M60" t="str">
            <v>1,10</v>
          </cell>
          <cell r="P60">
            <v>0</v>
          </cell>
          <cell r="T60">
            <v>0</v>
          </cell>
        </row>
        <row r="61">
          <cell r="C61" t="str">
            <v>Здания, сооружения</v>
          </cell>
          <cell r="H61">
            <v>0</v>
          </cell>
          <cell r="L61">
            <v>209580.83832335329</v>
          </cell>
          <cell r="M61" t="str">
            <v>2,3</v>
          </cell>
          <cell r="P61">
            <v>0</v>
          </cell>
          <cell r="T61">
            <v>0</v>
          </cell>
        </row>
        <row r="62">
          <cell r="C62" t="str">
            <v>Прочие</v>
          </cell>
          <cell r="H62">
            <v>0</v>
          </cell>
          <cell r="L62">
            <v>21916.167664670658</v>
          </cell>
          <cell r="M62" t="str">
            <v>2,3</v>
          </cell>
          <cell r="P62">
            <v>0</v>
          </cell>
          <cell r="T62">
            <v>0</v>
          </cell>
        </row>
        <row r="63">
          <cell r="C63" t="str">
            <v>Прочие</v>
          </cell>
          <cell r="H63">
            <v>0</v>
          </cell>
          <cell r="L63">
            <v>10958.083832335329</v>
          </cell>
          <cell r="M63" t="str">
            <v>2,3</v>
          </cell>
          <cell r="P63">
            <v>0</v>
          </cell>
          <cell r="T63">
            <v>0</v>
          </cell>
        </row>
        <row r="64">
          <cell r="C64" t="str">
            <v>Прочие</v>
          </cell>
          <cell r="H64">
            <v>0</v>
          </cell>
          <cell r="L64">
            <v>419161.67664670659</v>
          </cell>
          <cell r="M64" t="str">
            <v>2,1</v>
          </cell>
          <cell r="P64">
            <v>0</v>
          </cell>
          <cell r="T64">
            <v>0</v>
          </cell>
        </row>
        <row r="65">
          <cell r="H65">
            <v>0</v>
          </cell>
          <cell r="L65">
            <v>0</v>
          </cell>
          <cell r="P65">
            <v>0</v>
          </cell>
          <cell r="T65">
            <v>0</v>
          </cell>
        </row>
        <row r="66">
          <cell r="C66" t="str">
            <v>Здания, сооружения</v>
          </cell>
          <cell r="H66">
            <v>0</v>
          </cell>
          <cell r="L66">
            <v>802091.11277072446</v>
          </cell>
          <cell r="M66" t="str">
            <v>2,3</v>
          </cell>
          <cell r="P66">
            <v>0</v>
          </cell>
          <cell r="T66">
            <v>0</v>
          </cell>
        </row>
        <row r="67">
          <cell r="C67" t="str">
            <v>Здания, сооружения</v>
          </cell>
          <cell r="H67">
            <v>0</v>
          </cell>
          <cell r="L67">
            <v>11013381</v>
          </cell>
          <cell r="M67" t="str">
            <v>2,5</v>
          </cell>
          <cell r="P67">
            <v>0</v>
          </cell>
          <cell r="T67">
            <v>0</v>
          </cell>
        </row>
        <row r="68">
          <cell r="C68" t="str">
            <v>Здания, сооружения</v>
          </cell>
          <cell r="H68">
            <v>0</v>
          </cell>
          <cell r="L68">
            <v>535474.2345033607</v>
          </cell>
          <cell r="M68" t="str">
            <v>2,3</v>
          </cell>
          <cell r="P68">
            <v>0</v>
          </cell>
          <cell r="T68">
            <v>0</v>
          </cell>
        </row>
        <row r="69">
          <cell r="C69" t="str">
            <v>Здания, сооружения</v>
          </cell>
          <cell r="H69">
            <v>0</v>
          </cell>
          <cell r="L69">
            <v>1143611.6504854369</v>
          </cell>
          <cell r="M69" t="str">
            <v>2,3</v>
          </cell>
          <cell r="P69">
            <v>0</v>
          </cell>
          <cell r="T69">
            <v>0</v>
          </cell>
        </row>
        <row r="70">
          <cell r="C70" t="str">
            <v>Здания, сооружения</v>
          </cell>
          <cell r="H70">
            <v>0</v>
          </cell>
          <cell r="L70">
            <v>113144.13741598208</v>
          </cell>
          <cell r="M70" t="str">
            <v>2,3</v>
          </cell>
          <cell r="P70">
            <v>0</v>
          </cell>
          <cell r="T70">
            <v>0</v>
          </cell>
        </row>
        <row r="71">
          <cell r="C71" t="str">
            <v>Здания, сооружения</v>
          </cell>
          <cell r="H71">
            <v>0</v>
          </cell>
          <cell r="L71">
            <v>627333.83121732634</v>
          </cell>
          <cell r="M71" t="str">
            <v>2,3</v>
          </cell>
          <cell r="P71">
            <v>0</v>
          </cell>
          <cell r="T71">
            <v>0</v>
          </cell>
        </row>
        <row r="72">
          <cell r="C72" t="str">
            <v>Здания, сооружения</v>
          </cell>
          <cell r="H72">
            <v>0</v>
          </cell>
          <cell r="L72">
            <v>309185.95967139659</v>
          </cell>
          <cell r="M72" t="str">
            <v>2,3</v>
          </cell>
          <cell r="P72">
            <v>0</v>
          </cell>
          <cell r="T72">
            <v>0</v>
          </cell>
        </row>
        <row r="73">
          <cell r="C73" t="str">
            <v>Здания, сооружения</v>
          </cell>
          <cell r="H73">
            <v>0</v>
          </cell>
          <cell r="L73">
            <v>89619.118745332336</v>
          </cell>
          <cell r="M73" t="str">
            <v>2,3</v>
          </cell>
          <cell r="P73">
            <v>0</v>
          </cell>
          <cell r="T73">
            <v>0</v>
          </cell>
        </row>
        <row r="74">
          <cell r="C74" t="str">
            <v>Прочие</v>
          </cell>
          <cell r="H74">
            <v>0</v>
          </cell>
          <cell r="L74">
            <v>51800</v>
          </cell>
          <cell r="M74" t="str">
            <v>2,3</v>
          </cell>
          <cell r="P74">
            <v>0</v>
          </cell>
          <cell r="T74">
            <v>0</v>
          </cell>
        </row>
        <row r="75">
          <cell r="C75" t="str">
            <v>Здания, сооружения</v>
          </cell>
          <cell r="H75">
            <v>0</v>
          </cell>
          <cell r="L75">
            <v>87378.640776699031</v>
          </cell>
          <cell r="M75" t="str">
            <v>2,3</v>
          </cell>
          <cell r="P75">
            <v>0</v>
          </cell>
          <cell r="T75">
            <v>0</v>
          </cell>
        </row>
        <row r="76">
          <cell r="C76" t="str">
            <v>Производственное оборудование</v>
          </cell>
          <cell r="H76">
            <v>0</v>
          </cell>
          <cell r="L76">
            <v>246900.67214339061</v>
          </cell>
          <cell r="M76" t="str">
            <v>2,3</v>
          </cell>
          <cell r="P76">
            <v>0</v>
          </cell>
          <cell r="T76">
            <v>0</v>
          </cell>
        </row>
        <row r="77">
          <cell r="C77" t="str">
            <v>Прочие</v>
          </cell>
          <cell r="H77">
            <v>0</v>
          </cell>
          <cell r="L77">
            <v>50410.75429424944</v>
          </cell>
          <cell r="M77" t="str">
            <v>2,3</v>
          </cell>
          <cell r="P77">
            <v>0</v>
          </cell>
          <cell r="T77">
            <v>0</v>
          </cell>
        </row>
        <row r="78">
          <cell r="C78" t="str">
            <v xml:space="preserve">Прочее оборудование </v>
          </cell>
          <cell r="H78">
            <v>0</v>
          </cell>
          <cell r="L78">
            <v>47904.191616766468</v>
          </cell>
          <cell r="M78" t="str">
            <v>2,3</v>
          </cell>
          <cell r="P78">
            <v>0</v>
          </cell>
          <cell r="T78">
            <v>0</v>
          </cell>
        </row>
        <row r="79">
          <cell r="C79" t="str">
            <v xml:space="preserve">Прочее оборудование </v>
          </cell>
          <cell r="H79">
            <v>0</v>
          </cell>
          <cell r="L79">
            <v>26946.107784431137</v>
          </cell>
          <cell r="M79" t="str">
            <v>2,3</v>
          </cell>
          <cell r="P79">
            <v>0</v>
          </cell>
          <cell r="T79">
            <v>0</v>
          </cell>
        </row>
        <row r="80">
          <cell r="C80" t="str">
            <v xml:space="preserve">Прочее оборудование </v>
          </cell>
          <cell r="H80">
            <v>0</v>
          </cell>
          <cell r="L80">
            <v>114970.05988023953</v>
          </cell>
          <cell r="M80" t="str">
            <v>2,3</v>
          </cell>
          <cell r="P80">
            <v>0</v>
          </cell>
          <cell r="T80">
            <v>0</v>
          </cell>
        </row>
        <row r="81">
          <cell r="H81">
            <v>0</v>
          </cell>
          <cell r="L81">
            <v>0</v>
          </cell>
          <cell r="P81">
            <v>0</v>
          </cell>
          <cell r="T81">
            <v>0</v>
          </cell>
        </row>
        <row r="82">
          <cell r="H82">
            <v>0</v>
          </cell>
          <cell r="L82">
            <v>0</v>
          </cell>
          <cell r="P82">
            <v>0</v>
          </cell>
          <cell r="T82">
            <v>0</v>
          </cell>
        </row>
        <row r="83">
          <cell r="H83">
            <v>0</v>
          </cell>
          <cell r="L83">
            <v>0</v>
          </cell>
          <cell r="P83">
            <v>0</v>
          </cell>
          <cell r="T83">
            <v>0</v>
          </cell>
        </row>
        <row r="84">
          <cell r="H84">
            <v>0</v>
          </cell>
          <cell r="L84">
            <v>0</v>
          </cell>
          <cell r="P84">
            <v>0</v>
          </cell>
          <cell r="T84">
            <v>0</v>
          </cell>
        </row>
        <row r="85">
          <cell r="H85">
            <v>0</v>
          </cell>
          <cell r="L85">
            <v>0</v>
          </cell>
          <cell r="P85">
            <v>0</v>
          </cell>
          <cell r="T85">
            <v>0</v>
          </cell>
        </row>
        <row r="86">
          <cell r="H86">
            <v>0</v>
          </cell>
          <cell r="L86">
            <v>0</v>
          </cell>
          <cell r="P86">
            <v>0</v>
          </cell>
          <cell r="T86">
            <v>0</v>
          </cell>
        </row>
        <row r="87">
          <cell r="H87">
            <v>0</v>
          </cell>
          <cell r="L87">
            <v>0</v>
          </cell>
          <cell r="P87">
            <v>0</v>
          </cell>
          <cell r="T87">
            <v>0</v>
          </cell>
        </row>
        <row r="88">
          <cell r="H88">
            <v>0</v>
          </cell>
          <cell r="L88">
            <v>0</v>
          </cell>
          <cell r="P88">
            <v>0</v>
          </cell>
          <cell r="T88">
            <v>0</v>
          </cell>
        </row>
        <row r="89">
          <cell r="H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H90">
            <v>0</v>
          </cell>
          <cell r="L90">
            <v>0</v>
          </cell>
          <cell r="P90">
            <v>0</v>
          </cell>
          <cell r="T90">
            <v>0</v>
          </cell>
        </row>
        <row r="91">
          <cell r="H91">
            <v>0</v>
          </cell>
          <cell r="L91">
            <v>0</v>
          </cell>
          <cell r="P91">
            <v>0</v>
          </cell>
          <cell r="T91">
            <v>0</v>
          </cell>
        </row>
        <row r="92">
          <cell r="H92">
            <v>0</v>
          </cell>
          <cell r="L92">
            <v>24243355.064119708</v>
          </cell>
          <cell r="P92">
            <v>7501867.064973861</v>
          </cell>
          <cell r="T92">
            <v>0</v>
          </cell>
        </row>
        <row r="95">
          <cell r="C95" t="str">
            <v>Прочие</v>
          </cell>
          <cell r="H95">
            <v>0</v>
          </cell>
          <cell r="L95">
            <v>713218.8200149365</v>
          </cell>
          <cell r="M95" t="str">
            <v>1,12</v>
          </cell>
          <cell r="P95">
            <v>0</v>
          </cell>
          <cell r="T95">
            <v>0</v>
          </cell>
        </row>
        <row r="96">
          <cell r="C96" t="str">
            <v>Прочие</v>
          </cell>
          <cell r="H96">
            <v>0</v>
          </cell>
          <cell r="L96">
            <v>215085.884988798</v>
          </cell>
          <cell r="M96" t="str">
            <v>2,1</v>
          </cell>
          <cell r="P96">
            <v>0</v>
          </cell>
          <cell r="T96">
            <v>0</v>
          </cell>
        </row>
        <row r="97">
          <cell r="C97" t="str">
            <v>Прочие</v>
          </cell>
          <cell r="H97">
            <v>0</v>
          </cell>
          <cell r="L97">
            <v>62733.383121732601</v>
          </cell>
          <cell r="M97" t="str">
            <v>1,8</v>
          </cell>
          <cell r="P97">
            <v>0</v>
          </cell>
          <cell r="T97">
            <v>0</v>
          </cell>
        </row>
        <row r="98">
          <cell r="C98" t="str">
            <v>Прочие</v>
          </cell>
          <cell r="H98">
            <v>0</v>
          </cell>
          <cell r="L98">
            <v>30246.452576549698</v>
          </cell>
          <cell r="M98" t="str">
            <v>1,8</v>
          </cell>
          <cell r="P98">
            <v>0</v>
          </cell>
          <cell r="T98">
            <v>0</v>
          </cell>
        </row>
        <row r="99">
          <cell r="C99" t="str">
            <v>Прочие</v>
          </cell>
          <cell r="H99">
            <v>0</v>
          </cell>
          <cell r="L99">
            <v>504107.54294249439</v>
          </cell>
          <cell r="M99" t="str">
            <v>1,9</v>
          </cell>
          <cell r="P99">
            <v>0</v>
          </cell>
          <cell r="T99">
            <v>0</v>
          </cell>
        </row>
        <row r="100">
          <cell r="C100" t="str">
            <v>Прочие</v>
          </cell>
          <cell r="H100">
            <v>138909.63405526499</v>
          </cell>
          <cell r="I100" t="str">
            <v>1,8</v>
          </cell>
          <cell r="L100">
            <v>0</v>
          </cell>
          <cell r="P100">
            <v>0</v>
          </cell>
          <cell r="T100">
            <v>0</v>
          </cell>
        </row>
        <row r="101">
          <cell r="C101" t="str">
            <v>Прочие</v>
          </cell>
          <cell r="H101">
            <v>38922.155688622799</v>
          </cell>
          <cell r="I101" t="str">
            <v>1,8</v>
          </cell>
          <cell r="L101">
            <v>0</v>
          </cell>
          <cell r="P101">
            <v>0</v>
          </cell>
          <cell r="T101">
            <v>0</v>
          </cell>
        </row>
        <row r="102">
          <cell r="C102" t="str">
            <v>Прочие</v>
          </cell>
          <cell r="H102">
            <v>0</v>
          </cell>
          <cell r="L102">
            <v>151988.55507868383</v>
          </cell>
          <cell r="M102" t="str">
            <v>1,12</v>
          </cell>
          <cell r="P102">
            <v>0</v>
          </cell>
          <cell r="T102">
            <v>0</v>
          </cell>
        </row>
        <row r="103">
          <cell r="C103" t="str">
            <v>Прочие</v>
          </cell>
          <cell r="H103">
            <v>0</v>
          </cell>
          <cell r="L103">
            <v>518000</v>
          </cell>
          <cell r="M103" t="str">
            <v>2,1</v>
          </cell>
          <cell r="P103">
            <v>0</v>
          </cell>
          <cell r="T103">
            <v>0</v>
          </cell>
        </row>
        <row r="104">
          <cell r="H104">
            <v>0</v>
          </cell>
          <cell r="L104">
            <v>0</v>
          </cell>
          <cell r="P104">
            <v>0</v>
          </cell>
          <cell r="T104">
            <v>0</v>
          </cell>
        </row>
        <row r="105">
          <cell r="H105">
            <v>0</v>
          </cell>
          <cell r="L105">
            <v>0</v>
          </cell>
          <cell r="P105">
            <v>0</v>
          </cell>
          <cell r="T105">
            <v>0</v>
          </cell>
        </row>
        <row r="106">
          <cell r="H106">
            <v>177831.78974388778</v>
          </cell>
          <cell r="L106">
            <v>2195380.6387231951</v>
          </cell>
          <cell r="P106">
            <v>0</v>
          </cell>
          <cell r="T106">
            <v>0</v>
          </cell>
        </row>
        <row r="108">
          <cell r="H108">
            <v>1758690.4239933277</v>
          </cell>
          <cell r="L108">
            <v>26828350.045520891</v>
          </cell>
          <cell r="P108">
            <v>52943612.722558975</v>
          </cell>
          <cell r="T108">
            <v>0</v>
          </cell>
        </row>
        <row r="112">
          <cell r="H112">
            <v>0</v>
          </cell>
          <cell r="L112">
            <v>0</v>
          </cell>
          <cell r="P112">
            <v>0</v>
          </cell>
          <cell r="T112">
            <v>0</v>
          </cell>
        </row>
        <row r="113">
          <cell r="H113">
            <v>0</v>
          </cell>
          <cell r="L113">
            <v>0</v>
          </cell>
          <cell r="P113">
            <v>0</v>
          </cell>
          <cell r="T113">
            <v>0</v>
          </cell>
        </row>
        <row r="114">
          <cell r="H114">
            <v>0</v>
          </cell>
          <cell r="L114">
            <v>0</v>
          </cell>
          <cell r="P114">
            <v>0</v>
          </cell>
          <cell r="T114">
            <v>0</v>
          </cell>
        </row>
        <row r="115">
          <cell r="H115">
            <v>0</v>
          </cell>
          <cell r="L115">
            <v>0</v>
          </cell>
          <cell r="P115">
            <v>0</v>
          </cell>
          <cell r="T115">
            <v>0</v>
          </cell>
        </row>
        <row r="116">
          <cell r="H116">
            <v>0</v>
          </cell>
          <cell r="L116">
            <v>0</v>
          </cell>
          <cell r="P116">
            <v>0</v>
          </cell>
          <cell r="T116">
            <v>0</v>
          </cell>
        </row>
        <row r="117">
          <cell r="H117">
            <v>0</v>
          </cell>
          <cell r="L117">
            <v>0</v>
          </cell>
          <cell r="P117">
            <v>0</v>
          </cell>
          <cell r="T117">
            <v>0</v>
          </cell>
        </row>
        <row r="118">
          <cell r="H118">
            <v>0</v>
          </cell>
          <cell r="L118">
            <v>0</v>
          </cell>
          <cell r="P118">
            <v>0</v>
          </cell>
          <cell r="T118">
            <v>0</v>
          </cell>
        </row>
        <row r="119">
          <cell r="H119">
            <v>0</v>
          </cell>
          <cell r="L119">
            <v>0</v>
          </cell>
          <cell r="P119">
            <v>0</v>
          </cell>
          <cell r="T119">
            <v>0</v>
          </cell>
        </row>
        <row r="120">
          <cell r="H120">
            <v>0</v>
          </cell>
          <cell r="L120">
            <v>0</v>
          </cell>
          <cell r="P120">
            <v>0</v>
          </cell>
          <cell r="T120">
            <v>0</v>
          </cell>
        </row>
        <row r="121">
          <cell r="H121">
            <v>0</v>
          </cell>
          <cell r="L121">
            <v>0</v>
          </cell>
          <cell r="P121">
            <v>0</v>
          </cell>
          <cell r="T121">
            <v>0</v>
          </cell>
        </row>
        <row r="122">
          <cell r="H122">
            <v>0</v>
          </cell>
          <cell r="L122">
            <v>0</v>
          </cell>
          <cell r="P122">
            <v>0</v>
          </cell>
          <cell r="T122">
            <v>0</v>
          </cell>
        </row>
        <row r="123">
          <cell r="H123">
            <v>0</v>
          </cell>
          <cell r="L123">
            <v>0</v>
          </cell>
          <cell r="P123">
            <v>0</v>
          </cell>
          <cell r="T123">
            <v>0</v>
          </cell>
        </row>
        <row r="124">
          <cell r="H124">
            <v>0</v>
          </cell>
          <cell r="L124">
            <v>0</v>
          </cell>
          <cell r="P124">
            <v>0</v>
          </cell>
          <cell r="T124">
            <v>0</v>
          </cell>
        </row>
        <row r="125">
          <cell r="H125">
            <v>0</v>
          </cell>
          <cell r="L125">
            <v>0</v>
          </cell>
          <cell r="P125">
            <v>0</v>
          </cell>
          <cell r="T125">
            <v>0</v>
          </cell>
        </row>
        <row r="126">
          <cell r="H126">
            <v>0</v>
          </cell>
          <cell r="L126">
            <v>0</v>
          </cell>
          <cell r="P126">
            <v>0</v>
          </cell>
          <cell r="T126">
            <v>0</v>
          </cell>
        </row>
        <row r="127">
          <cell r="H127">
            <v>0</v>
          </cell>
          <cell r="L127">
            <v>0</v>
          </cell>
          <cell r="P127">
            <v>0</v>
          </cell>
          <cell r="T127">
            <v>0</v>
          </cell>
        </row>
        <row r="128">
          <cell r="H128">
            <v>0</v>
          </cell>
          <cell r="L128">
            <v>0</v>
          </cell>
          <cell r="P128">
            <v>0</v>
          </cell>
          <cell r="T128">
            <v>0</v>
          </cell>
        </row>
        <row r="129">
          <cell r="H129">
            <v>0</v>
          </cell>
          <cell r="L129">
            <v>0</v>
          </cell>
          <cell r="P129">
            <v>0</v>
          </cell>
          <cell r="T129">
            <v>0</v>
          </cell>
        </row>
        <row r="130">
          <cell r="H130">
            <v>0</v>
          </cell>
          <cell r="L130">
            <v>0</v>
          </cell>
          <cell r="P130">
            <v>0</v>
          </cell>
          <cell r="T130">
            <v>0</v>
          </cell>
        </row>
        <row r="131">
          <cell r="H131">
            <v>0</v>
          </cell>
          <cell r="L131">
            <v>0</v>
          </cell>
          <cell r="P131">
            <v>0</v>
          </cell>
          <cell r="T131">
            <v>0</v>
          </cell>
        </row>
        <row r="132">
          <cell r="H132">
            <v>0</v>
          </cell>
          <cell r="L132">
            <v>0</v>
          </cell>
          <cell r="P132">
            <v>0</v>
          </cell>
          <cell r="T132">
            <v>0</v>
          </cell>
        </row>
        <row r="133">
          <cell r="H133">
            <v>0</v>
          </cell>
          <cell r="L133">
            <v>0</v>
          </cell>
          <cell r="P133">
            <v>0</v>
          </cell>
          <cell r="T133">
            <v>0</v>
          </cell>
        </row>
        <row r="134">
          <cell r="H134">
            <v>0</v>
          </cell>
          <cell r="L134">
            <v>0</v>
          </cell>
          <cell r="P134">
            <v>0</v>
          </cell>
          <cell r="T134">
            <v>0</v>
          </cell>
        </row>
        <row r="137">
          <cell r="H137">
            <v>0</v>
          </cell>
          <cell r="L137">
            <v>0</v>
          </cell>
          <cell r="P137">
            <v>0</v>
          </cell>
          <cell r="T137">
            <v>0</v>
          </cell>
        </row>
        <row r="138">
          <cell r="H138">
            <v>0</v>
          </cell>
          <cell r="L138">
            <v>0</v>
          </cell>
          <cell r="P138">
            <v>0</v>
          </cell>
          <cell r="T138">
            <v>0</v>
          </cell>
        </row>
        <row r="139">
          <cell r="H139">
            <v>0</v>
          </cell>
          <cell r="L139">
            <v>0</v>
          </cell>
          <cell r="P139">
            <v>0</v>
          </cell>
          <cell r="T139">
            <v>0</v>
          </cell>
        </row>
        <row r="140">
          <cell r="H140">
            <v>0</v>
          </cell>
          <cell r="L140">
            <v>0</v>
          </cell>
          <cell r="P140">
            <v>0</v>
          </cell>
          <cell r="T140">
            <v>0</v>
          </cell>
        </row>
        <row r="141">
          <cell r="H141">
            <v>0</v>
          </cell>
          <cell r="L141">
            <v>0</v>
          </cell>
          <cell r="P141">
            <v>0</v>
          </cell>
          <cell r="T141">
            <v>0</v>
          </cell>
        </row>
        <row r="142">
          <cell r="H142">
            <v>0</v>
          </cell>
          <cell r="L142">
            <v>0</v>
          </cell>
          <cell r="P142">
            <v>0</v>
          </cell>
          <cell r="T142">
            <v>0</v>
          </cell>
        </row>
        <row r="143">
          <cell r="H143">
            <v>0</v>
          </cell>
          <cell r="L143">
            <v>0</v>
          </cell>
          <cell r="P143">
            <v>0</v>
          </cell>
          <cell r="T143">
            <v>0</v>
          </cell>
        </row>
        <row r="144">
          <cell r="H144">
            <v>0</v>
          </cell>
          <cell r="L144">
            <v>0</v>
          </cell>
          <cell r="P144">
            <v>0</v>
          </cell>
          <cell r="T144">
            <v>0</v>
          </cell>
        </row>
        <row r="145">
          <cell r="H145">
            <v>0</v>
          </cell>
          <cell r="L145">
            <v>0</v>
          </cell>
          <cell r="P145">
            <v>0</v>
          </cell>
          <cell r="T145">
            <v>0</v>
          </cell>
        </row>
        <row r="146">
          <cell r="H146">
            <v>0</v>
          </cell>
          <cell r="L146">
            <v>0</v>
          </cell>
          <cell r="P146">
            <v>0</v>
          </cell>
          <cell r="T146">
            <v>0</v>
          </cell>
        </row>
        <row r="147">
          <cell r="H147">
            <v>0</v>
          </cell>
          <cell r="L147">
            <v>0</v>
          </cell>
          <cell r="P147">
            <v>0</v>
          </cell>
          <cell r="T147">
            <v>0</v>
          </cell>
        </row>
        <row r="148">
          <cell r="H148">
            <v>0</v>
          </cell>
          <cell r="L148">
            <v>0</v>
          </cell>
          <cell r="P148">
            <v>0</v>
          </cell>
          <cell r="T148">
            <v>0</v>
          </cell>
        </row>
        <row r="149">
          <cell r="H149">
            <v>0</v>
          </cell>
          <cell r="L149">
            <v>0</v>
          </cell>
          <cell r="P149">
            <v>0</v>
          </cell>
          <cell r="T149">
            <v>0</v>
          </cell>
        </row>
        <row r="150">
          <cell r="H150">
            <v>0</v>
          </cell>
          <cell r="L150">
            <v>0</v>
          </cell>
          <cell r="P150">
            <v>0</v>
          </cell>
          <cell r="T150">
            <v>0</v>
          </cell>
        </row>
        <row r="151">
          <cell r="H151">
            <v>0</v>
          </cell>
          <cell r="L151">
            <v>0</v>
          </cell>
          <cell r="P151">
            <v>0</v>
          </cell>
          <cell r="T151">
            <v>0</v>
          </cell>
        </row>
        <row r="154">
          <cell r="H154">
            <v>0</v>
          </cell>
          <cell r="L154">
            <v>0</v>
          </cell>
          <cell r="P154">
            <v>0</v>
          </cell>
          <cell r="T154">
            <v>0</v>
          </cell>
        </row>
        <row r="155">
          <cell r="H155">
            <v>0</v>
          </cell>
          <cell r="L155">
            <v>0</v>
          </cell>
          <cell r="P155">
            <v>0</v>
          </cell>
          <cell r="T155">
            <v>0</v>
          </cell>
        </row>
        <row r="156">
          <cell r="H156">
            <v>0</v>
          </cell>
          <cell r="L156">
            <v>0</v>
          </cell>
          <cell r="P156">
            <v>0</v>
          </cell>
          <cell r="T156">
            <v>0</v>
          </cell>
        </row>
        <row r="157">
          <cell r="H157">
            <v>0</v>
          </cell>
          <cell r="L157">
            <v>0</v>
          </cell>
          <cell r="P157">
            <v>0</v>
          </cell>
          <cell r="T157">
            <v>0</v>
          </cell>
        </row>
        <row r="158">
          <cell r="H158">
            <v>0</v>
          </cell>
          <cell r="L158">
            <v>0</v>
          </cell>
          <cell r="P158">
            <v>0</v>
          </cell>
          <cell r="T158">
            <v>0</v>
          </cell>
        </row>
        <row r="159">
          <cell r="H159">
            <v>0</v>
          </cell>
          <cell r="L159">
            <v>0</v>
          </cell>
          <cell r="P159">
            <v>0</v>
          </cell>
          <cell r="T159">
            <v>0</v>
          </cell>
        </row>
        <row r="160">
          <cell r="H160">
            <v>0</v>
          </cell>
          <cell r="L160">
            <v>0</v>
          </cell>
          <cell r="P160">
            <v>0</v>
          </cell>
          <cell r="T160">
            <v>0</v>
          </cell>
        </row>
        <row r="161">
          <cell r="H161">
            <v>0</v>
          </cell>
          <cell r="L161">
            <v>0</v>
          </cell>
          <cell r="P161">
            <v>0</v>
          </cell>
          <cell r="T161">
            <v>0</v>
          </cell>
        </row>
        <row r="162">
          <cell r="H162">
            <v>0</v>
          </cell>
          <cell r="L162">
            <v>0</v>
          </cell>
          <cell r="P162">
            <v>0</v>
          </cell>
          <cell r="T162">
            <v>0</v>
          </cell>
        </row>
        <row r="163">
          <cell r="H163">
            <v>0</v>
          </cell>
          <cell r="L163">
            <v>0</v>
          </cell>
          <cell r="P163">
            <v>0</v>
          </cell>
          <cell r="T163">
            <v>0</v>
          </cell>
        </row>
        <row r="164">
          <cell r="H164">
            <v>0</v>
          </cell>
          <cell r="L164">
            <v>0</v>
          </cell>
          <cell r="P164">
            <v>0</v>
          </cell>
          <cell r="T164">
            <v>0</v>
          </cell>
        </row>
        <row r="165">
          <cell r="H165">
            <v>0</v>
          </cell>
          <cell r="L165">
            <v>0</v>
          </cell>
          <cell r="P165">
            <v>0</v>
          </cell>
          <cell r="T165">
            <v>0</v>
          </cell>
        </row>
        <row r="167">
          <cell r="H167">
            <v>0</v>
          </cell>
          <cell r="L167">
            <v>0</v>
          </cell>
          <cell r="P167">
            <v>0</v>
          </cell>
          <cell r="T167">
            <v>0</v>
          </cell>
        </row>
        <row r="171">
          <cell r="H171">
            <v>0</v>
          </cell>
          <cell r="L171">
            <v>0</v>
          </cell>
          <cell r="P171">
            <v>0</v>
          </cell>
          <cell r="T171">
            <v>0</v>
          </cell>
        </row>
        <row r="172">
          <cell r="H172">
            <v>0</v>
          </cell>
          <cell r="L172">
            <v>0</v>
          </cell>
          <cell r="P172">
            <v>0</v>
          </cell>
          <cell r="T172">
            <v>0</v>
          </cell>
        </row>
        <row r="173">
          <cell r="H173">
            <v>0</v>
          </cell>
          <cell r="L173">
            <v>0</v>
          </cell>
          <cell r="P173">
            <v>0</v>
          </cell>
          <cell r="T173">
            <v>0</v>
          </cell>
        </row>
        <row r="174">
          <cell r="H174">
            <v>0</v>
          </cell>
          <cell r="L174">
            <v>0</v>
          </cell>
          <cell r="P174">
            <v>0</v>
          </cell>
          <cell r="T174">
            <v>0</v>
          </cell>
        </row>
        <row r="175">
          <cell r="H175">
            <v>0</v>
          </cell>
          <cell r="L175">
            <v>0</v>
          </cell>
          <cell r="P175">
            <v>0</v>
          </cell>
          <cell r="T175">
            <v>0</v>
          </cell>
        </row>
        <row r="176">
          <cell r="H176">
            <v>0</v>
          </cell>
          <cell r="L176">
            <v>0</v>
          </cell>
          <cell r="P176">
            <v>0</v>
          </cell>
          <cell r="T176">
            <v>0</v>
          </cell>
        </row>
        <row r="177">
          <cell r="H177">
            <v>0</v>
          </cell>
          <cell r="L177">
            <v>0</v>
          </cell>
          <cell r="P177">
            <v>0</v>
          </cell>
          <cell r="T177">
            <v>0</v>
          </cell>
        </row>
        <row r="178">
          <cell r="H178">
            <v>0</v>
          </cell>
          <cell r="L178">
            <v>0</v>
          </cell>
          <cell r="P178">
            <v>0</v>
          </cell>
          <cell r="T178">
            <v>0</v>
          </cell>
        </row>
        <row r="179">
          <cell r="H179">
            <v>0</v>
          </cell>
          <cell r="L179">
            <v>0</v>
          </cell>
          <cell r="P179">
            <v>0</v>
          </cell>
          <cell r="T179">
            <v>0</v>
          </cell>
        </row>
        <row r="180">
          <cell r="H180">
            <v>0</v>
          </cell>
          <cell r="L180">
            <v>0</v>
          </cell>
          <cell r="P180">
            <v>0</v>
          </cell>
          <cell r="T180">
            <v>0</v>
          </cell>
        </row>
        <row r="181">
          <cell r="H181">
            <v>0</v>
          </cell>
          <cell r="L181">
            <v>0</v>
          </cell>
          <cell r="P181">
            <v>0</v>
          </cell>
          <cell r="T181">
            <v>0</v>
          </cell>
        </row>
        <row r="182">
          <cell r="H182">
            <v>0</v>
          </cell>
          <cell r="L182">
            <v>0</v>
          </cell>
          <cell r="P182">
            <v>0</v>
          </cell>
          <cell r="T182">
            <v>0</v>
          </cell>
        </row>
        <row r="183">
          <cell r="H183">
            <v>0</v>
          </cell>
          <cell r="L183">
            <v>0</v>
          </cell>
          <cell r="P183">
            <v>0</v>
          </cell>
          <cell r="T183">
            <v>0</v>
          </cell>
        </row>
        <row r="184">
          <cell r="H184">
            <v>0</v>
          </cell>
          <cell r="L184">
            <v>0</v>
          </cell>
          <cell r="P184">
            <v>0</v>
          </cell>
          <cell r="T184">
            <v>0</v>
          </cell>
        </row>
        <row r="185">
          <cell r="H185">
            <v>0</v>
          </cell>
          <cell r="L185">
            <v>0</v>
          </cell>
          <cell r="P185">
            <v>0</v>
          </cell>
          <cell r="T185">
            <v>0</v>
          </cell>
        </row>
        <row r="186">
          <cell r="H186">
            <v>0</v>
          </cell>
          <cell r="L186">
            <v>0</v>
          </cell>
          <cell r="P186">
            <v>0</v>
          </cell>
          <cell r="T186">
            <v>0</v>
          </cell>
        </row>
        <row r="187">
          <cell r="H187">
            <v>0</v>
          </cell>
          <cell r="L187">
            <v>0</v>
          </cell>
          <cell r="P187">
            <v>0</v>
          </cell>
          <cell r="T187">
            <v>0</v>
          </cell>
        </row>
        <row r="188">
          <cell r="H188">
            <v>0</v>
          </cell>
          <cell r="L188">
            <v>0</v>
          </cell>
          <cell r="P188">
            <v>0</v>
          </cell>
          <cell r="T188">
            <v>0</v>
          </cell>
        </row>
        <row r="189">
          <cell r="H189">
            <v>0</v>
          </cell>
          <cell r="L189">
            <v>0</v>
          </cell>
          <cell r="P189">
            <v>0</v>
          </cell>
          <cell r="T189">
            <v>0</v>
          </cell>
        </row>
        <row r="190">
          <cell r="H190">
            <v>0</v>
          </cell>
          <cell r="L190">
            <v>0</v>
          </cell>
          <cell r="P190">
            <v>0</v>
          </cell>
          <cell r="T190">
            <v>0</v>
          </cell>
        </row>
        <row r="191">
          <cell r="H191">
            <v>0</v>
          </cell>
          <cell r="L191">
            <v>0</v>
          </cell>
          <cell r="P191">
            <v>0</v>
          </cell>
          <cell r="T191">
            <v>0</v>
          </cell>
        </row>
        <row r="192">
          <cell r="H192">
            <v>0</v>
          </cell>
          <cell r="L192">
            <v>0</v>
          </cell>
          <cell r="P192">
            <v>0</v>
          </cell>
          <cell r="T192">
            <v>0</v>
          </cell>
        </row>
        <row r="193">
          <cell r="H193">
            <v>0</v>
          </cell>
          <cell r="L193">
            <v>0</v>
          </cell>
          <cell r="P193">
            <v>0</v>
          </cell>
          <cell r="T193">
            <v>0</v>
          </cell>
        </row>
        <row r="196">
          <cell r="H196">
            <v>0</v>
          </cell>
          <cell r="L196">
            <v>0</v>
          </cell>
          <cell r="P196">
            <v>0</v>
          </cell>
          <cell r="T196">
            <v>0</v>
          </cell>
        </row>
        <row r="197">
          <cell r="H197">
            <v>0</v>
          </cell>
          <cell r="L197">
            <v>0</v>
          </cell>
          <cell r="P197">
            <v>0</v>
          </cell>
          <cell r="T197">
            <v>0</v>
          </cell>
        </row>
        <row r="198">
          <cell r="H198">
            <v>0</v>
          </cell>
          <cell r="L198">
            <v>0</v>
          </cell>
          <cell r="P198">
            <v>0</v>
          </cell>
          <cell r="T198">
            <v>0</v>
          </cell>
        </row>
        <row r="199">
          <cell r="H199">
            <v>0</v>
          </cell>
          <cell r="L199">
            <v>0</v>
          </cell>
          <cell r="P199">
            <v>0</v>
          </cell>
          <cell r="T199">
            <v>0</v>
          </cell>
        </row>
        <row r="200">
          <cell r="H200">
            <v>0</v>
          </cell>
          <cell r="L200">
            <v>0</v>
          </cell>
          <cell r="P200">
            <v>0</v>
          </cell>
          <cell r="T200">
            <v>0</v>
          </cell>
        </row>
        <row r="201">
          <cell r="H201">
            <v>0</v>
          </cell>
          <cell r="L201">
            <v>0</v>
          </cell>
          <cell r="P201">
            <v>0</v>
          </cell>
          <cell r="T201">
            <v>0</v>
          </cell>
        </row>
        <row r="202">
          <cell r="H202">
            <v>0</v>
          </cell>
          <cell r="L202">
            <v>0</v>
          </cell>
          <cell r="P202">
            <v>0</v>
          </cell>
          <cell r="T202">
            <v>0</v>
          </cell>
        </row>
        <row r="203">
          <cell r="H203">
            <v>0</v>
          </cell>
          <cell r="L203">
            <v>0</v>
          </cell>
          <cell r="P203">
            <v>0</v>
          </cell>
          <cell r="T203">
            <v>0</v>
          </cell>
        </row>
        <row r="204">
          <cell r="H204">
            <v>0</v>
          </cell>
          <cell r="L204">
            <v>0</v>
          </cell>
          <cell r="P204">
            <v>0</v>
          </cell>
          <cell r="T204">
            <v>0</v>
          </cell>
        </row>
        <row r="205">
          <cell r="H205">
            <v>0</v>
          </cell>
          <cell r="L205">
            <v>0</v>
          </cell>
          <cell r="P205">
            <v>0</v>
          </cell>
          <cell r="T205">
            <v>0</v>
          </cell>
        </row>
        <row r="206">
          <cell r="H206">
            <v>0</v>
          </cell>
          <cell r="L206">
            <v>0</v>
          </cell>
          <cell r="P206">
            <v>0</v>
          </cell>
          <cell r="T206">
            <v>0</v>
          </cell>
        </row>
        <row r="207">
          <cell r="H207">
            <v>0</v>
          </cell>
          <cell r="L207">
            <v>0</v>
          </cell>
          <cell r="P207">
            <v>0</v>
          </cell>
          <cell r="T207">
            <v>0</v>
          </cell>
        </row>
        <row r="208">
          <cell r="H208">
            <v>0</v>
          </cell>
          <cell r="L208">
            <v>0</v>
          </cell>
          <cell r="P208">
            <v>0</v>
          </cell>
          <cell r="T208">
            <v>0</v>
          </cell>
        </row>
        <row r="209">
          <cell r="H209">
            <v>0</v>
          </cell>
          <cell r="L209">
            <v>0</v>
          </cell>
          <cell r="P209">
            <v>0</v>
          </cell>
          <cell r="T209">
            <v>0</v>
          </cell>
        </row>
        <row r="210">
          <cell r="H210">
            <v>0</v>
          </cell>
          <cell r="L210">
            <v>0</v>
          </cell>
          <cell r="P210">
            <v>0</v>
          </cell>
          <cell r="T210">
            <v>0</v>
          </cell>
        </row>
        <row r="213">
          <cell r="H213">
            <v>0</v>
          </cell>
          <cell r="L213">
            <v>0</v>
          </cell>
          <cell r="P213">
            <v>0</v>
          </cell>
          <cell r="T213">
            <v>0</v>
          </cell>
        </row>
        <row r="214">
          <cell r="H214">
            <v>0</v>
          </cell>
          <cell r="L214">
            <v>0</v>
          </cell>
          <cell r="P214">
            <v>0</v>
          </cell>
          <cell r="T214">
            <v>0</v>
          </cell>
        </row>
        <row r="215">
          <cell r="H215">
            <v>0</v>
          </cell>
          <cell r="L215">
            <v>0</v>
          </cell>
          <cell r="P215">
            <v>0</v>
          </cell>
          <cell r="T215">
            <v>0</v>
          </cell>
        </row>
        <row r="216">
          <cell r="H216">
            <v>0</v>
          </cell>
          <cell r="L216">
            <v>0</v>
          </cell>
          <cell r="P216">
            <v>0</v>
          </cell>
          <cell r="T216">
            <v>0</v>
          </cell>
        </row>
        <row r="217">
          <cell r="H217">
            <v>0</v>
          </cell>
          <cell r="L217">
            <v>0</v>
          </cell>
          <cell r="P217">
            <v>0</v>
          </cell>
          <cell r="T217">
            <v>0</v>
          </cell>
        </row>
        <row r="218">
          <cell r="H218">
            <v>0</v>
          </cell>
          <cell r="L218">
            <v>0</v>
          </cell>
          <cell r="P218">
            <v>0</v>
          </cell>
          <cell r="T218">
            <v>0</v>
          </cell>
        </row>
        <row r="219">
          <cell r="H219">
            <v>0</v>
          </cell>
          <cell r="L219">
            <v>0</v>
          </cell>
          <cell r="P219">
            <v>0</v>
          </cell>
          <cell r="T219">
            <v>0</v>
          </cell>
        </row>
        <row r="220">
          <cell r="H220">
            <v>0</v>
          </cell>
          <cell r="L220">
            <v>0</v>
          </cell>
          <cell r="P220">
            <v>0</v>
          </cell>
          <cell r="T220">
            <v>0</v>
          </cell>
        </row>
        <row r="221">
          <cell r="H221">
            <v>0</v>
          </cell>
          <cell r="L221">
            <v>0</v>
          </cell>
          <cell r="P221">
            <v>0</v>
          </cell>
          <cell r="T221">
            <v>0</v>
          </cell>
        </row>
        <row r="222">
          <cell r="H222">
            <v>0</v>
          </cell>
          <cell r="L222">
            <v>0</v>
          </cell>
          <cell r="P222">
            <v>0</v>
          </cell>
          <cell r="T222">
            <v>0</v>
          </cell>
        </row>
        <row r="223">
          <cell r="H223">
            <v>0</v>
          </cell>
          <cell r="L223">
            <v>0</v>
          </cell>
          <cell r="P223">
            <v>0</v>
          </cell>
          <cell r="T223">
            <v>0</v>
          </cell>
        </row>
        <row r="224">
          <cell r="H224">
            <v>0</v>
          </cell>
          <cell r="L224">
            <v>0</v>
          </cell>
          <cell r="P224">
            <v>0</v>
          </cell>
          <cell r="T224">
            <v>0</v>
          </cell>
        </row>
        <row r="225">
          <cell r="H225">
            <v>0</v>
          </cell>
          <cell r="L225">
            <v>0</v>
          </cell>
          <cell r="P225">
            <v>0</v>
          </cell>
          <cell r="T225">
            <v>0</v>
          </cell>
        </row>
        <row r="226">
          <cell r="H226">
            <v>0</v>
          </cell>
          <cell r="L226">
            <v>0</v>
          </cell>
          <cell r="P226">
            <v>0</v>
          </cell>
          <cell r="T226">
            <v>0</v>
          </cell>
        </row>
        <row r="227">
          <cell r="H227">
            <v>0</v>
          </cell>
          <cell r="L227">
            <v>0</v>
          </cell>
          <cell r="P227">
            <v>0</v>
          </cell>
          <cell r="T227">
            <v>0</v>
          </cell>
        </row>
        <row r="228">
          <cell r="H228">
            <v>0</v>
          </cell>
          <cell r="L228">
            <v>0</v>
          </cell>
          <cell r="P228">
            <v>0</v>
          </cell>
          <cell r="T228">
            <v>0</v>
          </cell>
        </row>
        <row r="229">
          <cell r="H229">
            <v>0</v>
          </cell>
          <cell r="L229">
            <v>0</v>
          </cell>
          <cell r="P229">
            <v>0</v>
          </cell>
          <cell r="T229">
            <v>0</v>
          </cell>
        </row>
        <row r="230">
          <cell r="H230">
            <v>0</v>
          </cell>
          <cell r="L230">
            <v>0</v>
          </cell>
          <cell r="P230">
            <v>0</v>
          </cell>
          <cell r="T230">
            <v>0</v>
          </cell>
        </row>
        <row r="231">
          <cell r="H231">
            <v>0</v>
          </cell>
          <cell r="L231">
            <v>0</v>
          </cell>
          <cell r="P231">
            <v>0</v>
          </cell>
          <cell r="T231">
            <v>0</v>
          </cell>
        </row>
        <row r="232">
          <cell r="H232">
            <v>0</v>
          </cell>
          <cell r="L232">
            <v>0</v>
          </cell>
          <cell r="P232">
            <v>0</v>
          </cell>
          <cell r="T232">
            <v>0</v>
          </cell>
        </row>
        <row r="234">
          <cell r="H234">
            <v>0</v>
          </cell>
          <cell r="L234">
            <v>0</v>
          </cell>
          <cell r="P234">
            <v>0</v>
          </cell>
          <cell r="T234">
            <v>0</v>
          </cell>
        </row>
        <row r="236">
          <cell r="C236" t="str">
            <v>Прочие</v>
          </cell>
          <cell r="L236">
            <v>0</v>
          </cell>
          <cell r="M236" t="str">
            <v>1,8</v>
          </cell>
        </row>
        <row r="237">
          <cell r="C237" t="str">
            <v>Прочие</v>
          </cell>
          <cell r="L237">
            <v>0</v>
          </cell>
          <cell r="M237" t="str">
            <v>1,7</v>
          </cell>
        </row>
        <row r="238">
          <cell r="C238" t="str">
            <v>Прочие</v>
          </cell>
          <cell r="L238">
            <v>0</v>
          </cell>
          <cell r="M238" t="str">
            <v>1,8</v>
          </cell>
        </row>
        <row r="240">
          <cell r="H240">
            <v>3509217.13755649</v>
          </cell>
          <cell r="L240">
            <v>26828350.045520891</v>
          </cell>
          <cell r="P240">
            <v>53230393.902544037</v>
          </cell>
          <cell r="T240">
            <v>0</v>
          </cell>
        </row>
      </sheetData>
      <sheetData sheetId="18" refreshError="1"/>
      <sheetData sheetId="19" refreshError="1">
        <row r="8">
          <cell r="B8" t="str">
            <v>Здания, сооружения</v>
          </cell>
        </row>
        <row r="9">
          <cell r="B9" t="str">
            <v>Производственное оборудование</v>
          </cell>
        </row>
        <row r="10">
          <cell r="B10" t="str">
            <v xml:space="preserve">Прочее оборудование </v>
          </cell>
        </row>
        <row r="11">
          <cell r="B11" t="str">
            <v>Прочие</v>
          </cell>
        </row>
        <row r="12">
          <cell r="B12" t="str">
            <v>Земля</v>
          </cell>
        </row>
      </sheetData>
      <sheetData sheetId="20" refreshError="1"/>
      <sheetData sheetId="21" refreshError="1">
        <row r="125">
          <cell r="F125">
            <v>1252742.881713433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. пар."/>
      <sheetName val="ф-ма2"/>
      <sheetName val="ф-ма3 с НДС"/>
      <sheetName val="Гр стр №"/>
      <sheetName val="КП"/>
      <sheetName val="кредит"/>
      <sheetName val="оборуд.1"/>
      <sheetName val="Расчет фонда опл. с 01.07.07 №1"/>
      <sheetName val="ГСМ №2"/>
      <sheetName val="Аренда №3"/>
      <sheetName val="Команд.№4"/>
      <sheetName val="Связь№5"/>
      <sheetName val="Банк№6"/>
      <sheetName val="платежи в бюджет №7"/>
      <sheetName val="прочие ОАР №8"/>
      <sheetName val="Приобретение ОС №9"/>
      <sheetName val="Амортизация №10"/>
      <sheetName val="налог на имущ.№11"/>
      <sheetName val="Охрана №12"/>
      <sheetName val="оборуд."/>
    </sheetNames>
    <sheetDataSet>
      <sheetData sheetId="0" refreshError="1">
        <row r="8">
          <cell r="C8">
            <v>4.8150000000000004</v>
          </cell>
        </row>
        <row r="13">
          <cell r="C13">
            <v>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. пар."/>
      <sheetName val="ф-ма2"/>
      <sheetName val="ф-ма3 с НДС"/>
      <sheetName val="Гр стр №"/>
      <sheetName val="КП"/>
      <sheetName val="кредит"/>
      <sheetName val="оборуд.1"/>
      <sheetName val="Расчет фонда опл. с 01.07.07 №1"/>
      <sheetName val="ГСМ №2"/>
      <sheetName val="Аренда №3"/>
      <sheetName val="Команд.№4"/>
      <sheetName val="Связь№5"/>
      <sheetName val="Банк№6"/>
      <sheetName val="платежи в бюджет №7"/>
      <sheetName val="прочие ОАР №8"/>
      <sheetName val="Приобретение ОС №9"/>
      <sheetName val="Амортизация №10"/>
      <sheetName val="налог на имущ.№11"/>
      <sheetName val="Охрана №12"/>
      <sheetName val="оборуд."/>
    </sheetNames>
    <sheetDataSet>
      <sheetData sheetId="0" refreshError="1">
        <row r="8">
          <cell r="C8">
            <v>4.8150000000000004</v>
          </cell>
        </row>
        <row r="13">
          <cell r="C13">
            <v>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_Д"/>
      <sheetName val="Граф+осв"/>
      <sheetName val="L1"/>
      <sheetName val="L2"/>
      <sheetName val="L3"/>
      <sheetName val="Займы"/>
      <sheetName val="АО"/>
      <sheetName val="Дох"/>
      <sheetName val="СС"/>
      <sheetName val="Уд_вес_СС"/>
      <sheetName val="ОАО &quot;Актив&quot;"/>
      <sheetName val="Налоги"/>
      <sheetName val="Приб"/>
      <sheetName val="Потоки"/>
      <sheetName val="NPV"/>
      <sheetName val="Анализ"/>
      <sheetName val="Чувств"/>
      <sheetName val="Графики"/>
      <sheetName val="Коэфф"/>
      <sheetName val="Обор_кап"/>
      <sheetName val="Источн"/>
      <sheetName val="Залоги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. пок-ли"/>
      <sheetName val="Перем. затраты"/>
      <sheetName val="Пост.затраты"/>
      <sheetName val="Затр. на произ-во"/>
      <sheetName val="Анализ себест-ти"/>
      <sheetName val="Анализ с-ст-ти"/>
      <sheetName val="Вспом.расчеты"/>
      <sheetName val="План производства"/>
      <sheetName val="План сбыта"/>
      <sheetName val="График 2004 год"/>
      <sheetName val="График 2005 год"/>
      <sheetName val="Баланс прибылей"/>
      <sheetName val="cash-flow"/>
      <sheetName val="Форма №1"/>
      <sheetName val="Форма №2"/>
      <sheetName val="Форма №3"/>
      <sheetName val="Врем.смета"/>
      <sheetName val="Приобретение О.С."/>
      <sheetName val="Лизинг"/>
      <sheetName val="Кредит БРК"/>
      <sheetName val="Кредит СЗБ (А-Ф)"/>
      <sheetName val="Кредит доп"/>
      <sheetName val="Кредит А-Ф"/>
      <sheetName val="Шт.расп.Блоки"/>
      <sheetName val="Шт.расп.АУП"/>
      <sheetName val="Шт.расп.Вспом.персонал"/>
      <sheetName val="Сводное штатное расписание"/>
      <sheetName val="Шт.расп.Армир.эл."/>
    </sheetNames>
    <sheetDataSet>
      <sheetData sheetId="0" refreshError="1"/>
      <sheetData sheetId="1" refreshError="1">
        <row r="3">
          <cell r="K3">
            <v>126620</v>
          </cell>
        </row>
        <row r="45">
          <cell r="P45">
            <v>150</v>
          </cell>
        </row>
        <row r="46">
          <cell r="P46">
            <v>919</v>
          </cell>
        </row>
        <row r="47">
          <cell r="P47">
            <v>0.15</v>
          </cell>
        </row>
        <row r="48">
          <cell r="P48">
            <v>0.16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0.87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 п"/>
      <sheetName val="Исх"/>
      <sheetName val="ФОТ"/>
      <sheetName val="Ф3"/>
      <sheetName val="ф2"/>
      <sheetName val="Баланс"/>
      <sheetName val="Доходы"/>
      <sheetName val="Себестоимость"/>
      <sheetName val="Расх пост"/>
      <sheetName val="кр"/>
      <sheetName val="Инв"/>
      <sheetName val="Безубыт"/>
      <sheetName val="Графики"/>
    </sheetNames>
    <sheetDataSet>
      <sheetData sheetId="0"/>
      <sheetData sheetId="1">
        <row r="5">
          <cell r="C5">
            <v>148</v>
          </cell>
        </row>
        <row r="8">
          <cell r="C8">
            <v>0.12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 пар"/>
      <sheetName val="Данные,рентаб"/>
      <sheetName val="Оценка"/>
      <sheetName val="Финпоказатели"/>
      <sheetName val="ЧП"/>
      <sheetName val="IRR NPV"/>
      <sheetName val="Ф3"/>
      <sheetName val="Ф2-баланс"/>
      <sheetName val="КРЕДИТЫ"/>
      <sheetName val="произ.моя"/>
      <sheetName val="обучение мое"/>
      <sheetName val="приобретение мое"/>
      <sheetName val="капит.мое"/>
      <sheetName val="коммун.мое"/>
      <sheetName val="себестоимость моя"/>
      <sheetName val="Лист2"/>
      <sheetName val="налоги"/>
      <sheetName val="ПриобрОС"/>
      <sheetName val="Затр. на про-во"/>
      <sheetName val="Пост.затр"/>
      <sheetName val="Пр-во сбыт"/>
      <sheetName val="Перем. затр"/>
      <sheetName val="штат"/>
      <sheetName val="Врем.смета"/>
    </sheetNames>
    <sheetDataSet>
      <sheetData sheetId="0" refreshError="1"/>
      <sheetData sheetId="1">
        <row r="23">
          <cell r="C23">
            <v>121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2">
          <cell r="C2" t="str">
            <v>Участники  Производство стеклотары</v>
          </cell>
        </row>
        <row r="7">
          <cell r="C7" t="str">
            <v>Участники</v>
          </cell>
        </row>
        <row r="8">
          <cell r="C8" t="str">
            <v>Банк Казахстан</v>
          </cell>
        </row>
        <row r="9">
          <cell r="C9" t="str">
            <v>Банк Иностранный</v>
          </cell>
        </row>
        <row r="10">
          <cell r="C10" t="str">
            <v>Банк Иностранный2</v>
          </cell>
        </row>
        <row r="19">
          <cell r="C19" t="str">
            <v>EUR</v>
          </cell>
        </row>
        <row r="21">
          <cell r="C21" t="str">
            <v>EUR</v>
          </cell>
        </row>
        <row r="31">
          <cell r="C31">
            <v>169</v>
          </cell>
        </row>
        <row r="35">
          <cell r="C35">
            <v>0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</row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0.01</v>
          </cell>
          <cell r="J44">
            <v>0.01</v>
          </cell>
          <cell r="K44">
            <v>0.01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  <row r="48">
          <cell r="D48">
            <v>0.18</v>
          </cell>
          <cell r="E48">
            <v>0.18</v>
          </cell>
          <cell r="F48">
            <v>0.18</v>
          </cell>
          <cell r="G48">
            <v>0.18</v>
          </cell>
          <cell r="H48">
            <v>0.18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C9" t="str">
            <v>Земля</v>
          </cell>
          <cell r="H9">
            <v>320359.28143712576</v>
          </cell>
          <cell r="I9" t="str">
            <v>1,7</v>
          </cell>
          <cell r="L9">
            <v>0</v>
          </cell>
          <cell r="P9">
            <v>0</v>
          </cell>
          <cell r="T9">
            <v>0</v>
          </cell>
        </row>
        <row r="10">
          <cell r="C10" t="str">
            <v>Прочие</v>
          </cell>
          <cell r="H10">
            <v>1430167.4321260366</v>
          </cell>
          <cell r="I10" t="str">
            <v>1,8</v>
          </cell>
          <cell r="L10">
            <v>0</v>
          </cell>
          <cell r="P10">
            <v>286781.17998506344</v>
          </cell>
          <cell r="Q10" t="str">
            <v>1,9</v>
          </cell>
          <cell r="T10">
            <v>0</v>
          </cell>
        </row>
        <row r="11">
          <cell r="H11">
            <v>0</v>
          </cell>
          <cell r="L11">
            <v>0</v>
          </cell>
          <cell r="P11">
            <v>0</v>
          </cell>
          <cell r="T11">
            <v>0</v>
          </cell>
        </row>
        <row r="14">
          <cell r="C14" t="str">
            <v>Производственное оборудование</v>
          </cell>
          <cell r="H14">
            <v>0</v>
          </cell>
          <cell r="L14">
            <v>0</v>
          </cell>
          <cell r="P14">
            <v>36711270</v>
          </cell>
          <cell r="Q14" t="str">
            <v>1,8</v>
          </cell>
          <cell r="T14">
            <v>0</v>
          </cell>
          <cell r="U14" t="str">
            <v>1,1</v>
          </cell>
        </row>
        <row r="15">
          <cell r="C15" t="str">
            <v>Производственное оборудование</v>
          </cell>
          <cell r="H15">
            <v>0</v>
          </cell>
          <cell r="L15">
            <v>0</v>
          </cell>
          <cell r="P15">
            <v>3812038.8349514562</v>
          </cell>
          <cell r="Q15" t="str">
            <v>1,8</v>
          </cell>
          <cell r="T15">
            <v>0</v>
          </cell>
        </row>
        <row r="16">
          <cell r="C16" t="str">
            <v>Производственное оборудование</v>
          </cell>
          <cell r="H16">
            <v>0</v>
          </cell>
          <cell r="L16">
            <v>0</v>
          </cell>
          <cell r="P16">
            <v>823002.24047796871</v>
          </cell>
          <cell r="Q16" t="str">
            <v>1,8</v>
          </cell>
          <cell r="T16">
            <v>0</v>
          </cell>
        </row>
        <row r="17">
          <cell r="C17" t="str">
            <v>Производственное оборудование</v>
          </cell>
          <cell r="H17">
            <v>0</v>
          </cell>
          <cell r="L17">
            <v>0</v>
          </cell>
          <cell r="P17">
            <v>900000</v>
          </cell>
          <cell r="Q17" t="str">
            <v>1,8</v>
          </cell>
          <cell r="T17">
            <v>0</v>
          </cell>
        </row>
        <row r="18">
          <cell r="C18" t="str">
            <v>Прочие</v>
          </cell>
          <cell r="H18">
            <v>0</v>
          </cell>
          <cell r="L18">
            <v>0</v>
          </cell>
          <cell r="P18">
            <v>1060000</v>
          </cell>
          <cell r="Q18" t="str">
            <v>1,8</v>
          </cell>
          <cell r="T18">
            <v>0</v>
          </cell>
        </row>
        <row r="19">
          <cell r="C19" t="str">
            <v>Прочие</v>
          </cell>
          <cell r="H19">
            <v>0</v>
          </cell>
          <cell r="L19">
            <v>0</v>
          </cell>
          <cell r="P19">
            <v>1320000</v>
          </cell>
          <cell r="Q19" t="str">
            <v>1,8</v>
          </cell>
          <cell r="T19">
            <v>0</v>
          </cell>
        </row>
        <row r="20">
          <cell r="C20" t="str">
            <v>Прочие</v>
          </cell>
          <cell r="H20">
            <v>1170104.3400000001</v>
          </cell>
          <cell r="I20" t="str">
            <v>2,5</v>
          </cell>
          <cell r="L20">
            <v>0</v>
          </cell>
          <cell r="P20">
            <v>815434.58215568983</v>
          </cell>
          <cell r="Q20" t="str">
            <v>2,5</v>
          </cell>
          <cell r="T20">
            <v>0</v>
          </cell>
        </row>
        <row r="21">
          <cell r="C21" t="str">
            <v xml:space="preserve">Прочее оборудование </v>
          </cell>
          <cell r="H21">
            <v>410754.2942494399</v>
          </cell>
          <cell r="I21" t="str">
            <v>1,9</v>
          </cell>
          <cell r="L21">
            <v>0</v>
          </cell>
          <cell r="P21">
            <v>0</v>
          </cell>
          <cell r="T21">
            <v>0</v>
          </cell>
        </row>
        <row r="22">
          <cell r="C22" t="str">
            <v xml:space="preserve">Прочее оборудование </v>
          </cell>
          <cell r="H22">
            <v>0</v>
          </cell>
          <cell r="L22">
            <v>389614.3426779898</v>
          </cell>
          <cell r="M22" t="str">
            <v>1,12</v>
          </cell>
          <cell r="P22">
            <v>0</v>
          </cell>
          <cell r="T22">
            <v>0</v>
          </cell>
        </row>
        <row r="23">
          <cell r="H23">
            <v>0</v>
          </cell>
          <cell r="L23">
            <v>0</v>
          </cell>
          <cell r="P23">
            <v>0</v>
          </cell>
          <cell r="T23">
            <v>0</v>
          </cell>
        </row>
        <row r="24">
          <cell r="H24">
            <v>0</v>
          </cell>
          <cell r="L24">
            <v>0</v>
          </cell>
          <cell r="P24">
            <v>0</v>
          </cell>
          <cell r="T24">
            <v>0</v>
          </cell>
        </row>
        <row r="25">
          <cell r="H25">
            <v>0</v>
          </cell>
          <cell r="L25">
            <v>0</v>
          </cell>
          <cell r="P25">
            <v>0</v>
          </cell>
          <cell r="T25">
            <v>0</v>
          </cell>
        </row>
        <row r="26">
          <cell r="H26">
            <v>0</v>
          </cell>
          <cell r="L26">
            <v>0</v>
          </cell>
          <cell r="P26">
            <v>0</v>
          </cell>
          <cell r="T26">
            <v>0</v>
          </cell>
        </row>
        <row r="27">
          <cell r="H27">
            <v>0</v>
          </cell>
          <cell r="L27">
            <v>0</v>
          </cell>
          <cell r="P27">
            <v>0</v>
          </cell>
          <cell r="T27">
            <v>0</v>
          </cell>
        </row>
        <row r="28">
          <cell r="H28">
            <v>0</v>
          </cell>
          <cell r="L28">
            <v>0</v>
          </cell>
          <cell r="P28">
            <v>0</v>
          </cell>
          <cell r="T28">
            <v>0</v>
          </cell>
        </row>
        <row r="29">
          <cell r="H29">
            <v>0</v>
          </cell>
          <cell r="L29">
            <v>0</v>
          </cell>
          <cell r="P29">
            <v>0</v>
          </cell>
          <cell r="T29">
            <v>0</v>
          </cell>
        </row>
        <row r="30">
          <cell r="H30">
            <v>0</v>
          </cell>
          <cell r="L30">
            <v>0</v>
          </cell>
          <cell r="P30">
            <v>0</v>
          </cell>
          <cell r="T30">
            <v>0</v>
          </cell>
        </row>
        <row r="31">
          <cell r="H31">
            <v>0</v>
          </cell>
          <cell r="L31">
            <v>0</v>
          </cell>
          <cell r="P31">
            <v>0</v>
          </cell>
          <cell r="T31">
            <v>0</v>
          </cell>
        </row>
        <row r="32">
          <cell r="H32">
            <v>0</v>
          </cell>
          <cell r="L32">
            <v>0</v>
          </cell>
          <cell r="P32">
            <v>0</v>
          </cell>
          <cell r="T32">
            <v>0</v>
          </cell>
        </row>
        <row r="33">
          <cell r="H33">
            <v>1580858.6342494399</v>
          </cell>
          <cell r="L33">
            <v>389614.3426779898</v>
          </cell>
          <cell r="P33">
            <v>45441745.657585114</v>
          </cell>
          <cell r="T33">
            <v>0</v>
          </cell>
        </row>
        <row r="36">
          <cell r="H36">
            <v>0</v>
          </cell>
          <cell r="L36">
            <v>0</v>
          </cell>
          <cell r="P36">
            <v>0</v>
          </cell>
          <cell r="T36">
            <v>0</v>
          </cell>
        </row>
        <row r="37">
          <cell r="C37" t="str">
            <v>Прочие</v>
          </cell>
          <cell r="H37">
            <v>0</v>
          </cell>
          <cell r="L37">
            <v>173652.69461077845</v>
          </cell>
          <cell r="M37" t="str">
            <v>1,8</v>
          </cell>
          <cell r="P37">
            <v>0</v>
          </cell>
          <cell r="T37">
            <v>0</v>
          </cell>
        </row>
        <row r="38">
          <cell r="C38" t="str">
            <v>Здания, сооружения</v>
          </cell>
          <cell r="H38">
            <v>0</v>
          </cell>
          <cell r="L38">
            <v>0</v>
          </cell>
          <cell r="P38">
            <v>2673637.0425690813</v>
          </cell>
          <cell r="Q38" t="str">
            <v>1,9</v>
          </cell>
          <cell r="T38">
            <v>0</v>
          </cell>
        </row>
        <row r="39">
          <cell r="C39" t="str">
            <v>Здания, сооружения</v>
          </cell>
          <cell r="H39">
            <v>0</v>
          </cell>
          <cell r="L39">
            <v>0</v>
          </cell>
          <cell r="P39">
            <v>1784914.1150112024</v>
          </cell>
          <cell r="Q39" t="str">
            <v>1,9</v>
          </cell>
          <cell r="T39">
            <v>0</v>
          </cell>
        </row>
        <row r="40">
          <cell r="C40" t="str">
            <v>Здания, сооружения</v>
          </cell>
          <cell r="H40">
            <v>0</v>
          </cell>
          <cell r="L40">
            <v>0</v>
          </cell>
          <cell r="P40">
            <v>1045556.3853622107</v>
          </cell>
          <cell r="Q40" t="str">
            <v>1,11</v>
          </cell>
          <cell r="T40">
            <v>0</v>
          </cell>
        </row>
        <row r="41">
          <cell r="C41" t="str">
            <v>Здания, сооружения</v>
          </cell>
          <cell r="H41">
            <v>0</v>
          </cell>
          <cell r="L41">
            <v>0</v>
          </cell>
          <cell r="P41">
            <v>298730.39581777446</v>
          </cell>
          <cell r="Q41" t="str">
            <v>1,11</v>
          </cell>
          <cell r="T41">
            <v>0</v>
          </cell>
        </row>
        <row r="42">
          <cell r="C42" t="str">
            <v>Здания, сооружения</v>
          </cell>
          <cell r="H42">
            <v>0</v>
          </cell>
          <cell r="L42">
            <v>0</v>
          </cell>
          <cell r="P42">
            <v>291262.13592233008</v>
          </cell>
          <cell r="Q42" t="str">
            <v>1,12</v>
          </cell>
          <cell r="T42">
            <v>0</v>
          </cell>
        </row>
        <row r="43">
          <cell r="C43" t="str">
            <v>Прочие</v>
          </cell>
          <cell r="H43">
            <v>0</v>
          </cell>
          <cell r="L43">
            <v>0</v>
          </cell>
          <cell r="P43">
            <v>377147.12471994024</v>
          </cell>
          <cell r="Q43" t="str">
            <v>1,12</v>
          </cell>
          <cell r="T43">
            <v>0</v>
          </cell>
        </row>
        <row r="44">
          <cell r="C44" t="str">
            <v>Прочие</v>
          </cell>
          <cell r="H44">
            <v>0</v>
          </cell>
          <cell r="L44">
            <v>0</v>
          </cell>
          <cell r="P44">
            <v>1030619.8655713219</v>
          </cell>
          <cell r="Q44" t="str">
            <v>1,12</v>
          </cell>
          <cell r="T44">
            <v>0</v>
          </cell>
        </row>
        <row r="45">
          <cell r="H45">
            <v>0</v>
          </cell>
          <cell r="L45">
            <v>0</v>
          </cell>
          <cell r="P45">
            <v>0</v>
          </cell>
          <cell r="T45">
            <v>0</v>
          </cell>
        </row>
        <row r="46">
          <cell r="C46" t="str">
            <v>Прочие</v>
          </cell>
          <cell r="H46">
            <v>0</v>
          </cell>
          <cell r="L46">
            <v>143712.5748502994</v>
          </cell>
          <cell r="M46" t="str">
            <v>1,8</v>
          </cell>
          <cell r="P46">
            <v>0</v>
          </cell>
          <cell r="T46">
            <v>0</v>
          </cell>
        </row>
        <row r="47">
          <cell r="C47" t="str">
            <v>Прочие</v>
          </cell>
          <cell r="H47">
            <v>0</v>
          </cell>
          <cell r="L47">
            <v>86826.347305389223</v>
          </cell>
          <cell r="M47" t="str">
            <v>1,8</v>
          </cell>
          <cell r="P47">
            <v>0</v>
          </cell>
          <cell r="T47">
            <v>0</v>
          </cell>
        </row>
        <row r="48">
          <cell r="C48" t="str">
            <v>Прочие</v>
          </cell>
          <cell r="H48">
            <v>0</v>
          </cell>
          <cell r="L48">
            <v>543485.02994011971</v>
          </cell>
          <cell r="M48" t="str">
            <v>1,8</v>
          </cell>
          <cell r="P48">
            <v>0</v>
          </cell>
          <cell r="T48">
            <v>0</v>
          </cell>
        </row>
        <row r="49">
          <cell r="C49" t="str">
            <v>Прочие</v>
          </cell>
          <cell r="H49">
            <v>0</v>
          </cell>
          <cell r="L49">
            <v>271742.51497005986</v>
          </cell>
          <cell r="M49" t="str">
            <v>1,8</v>
          </cell>
          <cell r="P49">
            <v>0</v>
          </cell>
          <cell r="T49">
            <v>0</v>
          </cell>
        </row>
        <row r="50">
          <cell r="C50" t="str">
            <v>Прочие</v>
          </cell>
          <cell r="H50">
            <v>0</v>
          </cell>
          <cell r="L50">
            <v>191616.76646706587</v>
          </cell>
          <cell r="M50" t="str">
            <v>1,8</v>
          </cell>
          <cell r="P50">
            <v>0</v>
          </cell>
          <cell r="T50">
            <v>0</v>
          </cell>
        </row>
        <row r="51">
          <cell r="C51" t="str">
            <v>Здания, сооружения</v>
          </cell>
          <cell r="H51">
            <v>0</v>
          </cell>
          <cell r="L51">
            <v>1365269.4610778443</v>
          </cell>
          <cell r="M51" t="str">
            <v>1,8</v>
          </cell>
          <cell r="P51">
            <v>0</v>
          </cell>
          <cell r="T51">
            <v>0</v>
          </cell>
        </row>
        <row r="52">
          <cell r="C52" t="str">
            <v>Здания, сооружения</v>
          </cell>
          <cell r="H52">
            <v>0</v>
          </cell>
          <cell r="L52">
            <v>625748.50299401197</v>
          </cell>
          <cell r="M52" t="str">
            <v>1,8</v>
          </cell>
          <cell r="P52">
            <v>0</v>
          </cell>
          <cell r="T52">
            <v>0</v>
          </cell>
        </row>
        <row r="53">
          <cell r="C53" t="str">
            <v>Здания, сооружения</v>
          </cell>
          <cell r="H53">
            <v>0</v>
          </cell>
          <cell r="L53">
            <v>1221556.8862275449</v>
          </cell>
          <cell r="M53" t="str">
            <v>1,8</v>
          </cell>
          <cell r="P53">
            <v>0</v>
          </cell>
          <cell r="T53">
            <v>0</v>
          </cell>
        </row>
        <row r="54">
          <cell r="C54" t="str">
            <v>Здания, сооружения</v>
          </cell>
          <cell r="H54">
            <v>0</v>
          </cell>
          <cell r="L54">
            <v>140119.76047904193</v>
          </cell>
          <cell r="M54" t="str">
            <v>1,9</v>
          </cell>
          <cell r="P54">
            <v>0</v>
          </cell>
          <cell r="T54">
            <v>0</v>
          </cell>
        </row>
        <row r="55">
          <cell r="C55" t="str">
            <v>Здания, сооружения</v>
          </cell>
          <cell r="H55">
            <v>0</v>
          </cell>
          <cell r="L55">
            <v>140119.76047904193</v>
          </cell>
          <cell r="M55" t="str">
            <v>1,9</v>
          </cell>
          <cell r="P55">
            <v>0</v>
          </cell>
          <cell r="T55">
            <v>0</v>
          </cell>
        </row>
        <row r="56">
          <cell r="C56" t="str">
            <v>Здания, сооружения</v>
          </cell>
          <cell r="H56">
            <v>0</v>
          </cell>
          <cell r="L56">
            <v>1916167.6646706588</v>
          </cell>
          <cell r="M56" t="str">
            <v>1,9</v>
          </cell>
          <cell r="P56">
            <v>0</v>
          </cell>
          <cell r="T56">
            <v>0</v>
          </cell>
        </row>
        <row r="57">
          <cell r="C57" t="str">
            <v>Здания, сооружения</v>
          </cell>
          <cell r="H57">
            <v>0</v>
          </cell>
          <cell r="L57">
            <v>543485.02994011971</v>
          </cell>
          <cell r="M57" t="str">
            <v>1,9</v>
          </cell>
          <cell r="P57">
            <v>0</v>
          </cell>
          <cell r="T57">
            <v>0</v>
          </cell>
        </row>
        <row r="58">
          <cell r="C58" t="str">
            <v>Здания, сооружения</v>
          </cell>
          <cell r="H58">
            <v>0</v>
          </cell>
          <cell r="L58">
            <v>598802.39520958089</v>
          </cell>
          <cell r="M58" t="str">
            <v>2,1</v>
          </cell>
          <cell r="P58">
            <v>0</v>
          </cell>
          <cell r="T58">
            <v>0</v>
          </cell>
        </row>
        <row r="59">
          <cell r="C59" t="str">
            <v>Прочие</v>
          </cell>
          <cell r="H59">
            <v>0</v>
          </cell>
          <cell r="L59">
            <v>0</v>
          </cell>
          <cell r="P59">
            <v>0</v>
          </cell>
          <cell r="T59">
            <v>0</v>
          </cell>
        </row>
        <row r="60">
          <cell r="C60" t="str">
            <v>Прочие</v>
          </cell>
          <cell r="H60">
            <v>0</v>
          </cell>
          <cell r="L60">
            <v>359281.43712574849</v>
          </cell>
          <cell r="M60" t="str">
            <v>1,10</v>
          </cell>
          <cell r="P60">
            <v>0</v>
          </cell>
          <cell r="T60">
            <v>0</v>
          </cell>
        </row>
        <row r="61">
          <cell r="C61" t="str">
            <v>Здания, сооружения</v>
          </cell>
          <cell r="H61">
            <v>0</v>
          </cell>
          <cell r="L61">
            <v>209580.83832335329</v>
          </cell>
          <cell r="M61" t="str">
            <v>2,3</v>
          </cell>
          <cell r="P61">
            <v>0</v>
          </cell>
          <cell r="T61">
            <v>0</v>
          </cell>
        </row>
        <row r="62">
          <cell r="C62" t="str">
            <v>Прочие</v>
          </cell>
          <cell r="H62">
            <v>0</v>
          </cell>
          <cell r="L62">
            <v>21916.167664670658</v>
          </cell>
          <cell r="M62" t="str">
            <v>2,3</v>
          </cell>
          <cell r="P62">
            <v>0</v>
          </cell>
          <cell r="T62">
            <v>0</v>
          </cell>
        </row>
        <row r="63">
          <cell r="C63" t="str">
            <v>Прочие</v>
          </cell>
          <cell r="H63">
            <v>0</v>
          </cell>
          <cell r="L63">
            <v>10958.083832335329</v>
          </cell>
          <cell r="M63" t="str">
            <v>2,3</v>
          </cell>
          <cell r="P63">
            <v>0</v>
          </cell>
          <cell r="T63">
            <v>0</v>
          </cell>
        </row>
        <row r="64">
          <cell r="C64" t="str">
            <v>Прочие</v>
          </cell>
          <cell r="H64">
            <v>0</v>
          </cell>
          <cell r="L64">
            <v>419161.67664670659</v>
          </cell>
          <cell r="M64" t="str">
            <v>2,1</v>
          </cell>
          <cell r="P64">
            <v>0</v>
          </cell>
          <cell r="T64">
            <v>0</v>
          </cell>
        </row>
        <row r="65">
          <cell r="H65">
            <v>0</v>
          </cell>
          <cell r="L65">
            <v>0</v>
          </cell>
          <cell r="P65">
            <v>0</v>
          </cell>
          <cell r="T65">
            <v>0</v>
          </cell>
        </row>
        <row r="66">
          <cell r="C66" t="str">
            <v>Здания, сооружения</v>
          </cell>
          <cell r="H66">
            <v>0</v>
          </cell>
          <cell r="L66">
            <v>802091.11277072446</v>
          </cell>
          <cell r="M66" t="str">
            <v>2,3</v>
          </cell>
          <cell r="P66">
            <v>0</v>
          </cell>
          <cell r="T66">
            <v>0</v>
          </cell>
        </row>
        <row r="67">
          <cell r="C67" t="str">
            <v>Здания, сооружения</v>
          </cell>
          <cell r="H67">
            <v>0</v>
          </cell>
          <cell r="L67">
            <v>11013381</v>
          </cell>
          <cell r="M67" t="str">
            <v>2,5</v>
          </cell>
          <cell r="P67">
            <v>0</v>
          </cell>
          <cell r="T67">
            <v>0</v>
          </cell>
        </row>
        <row r="68">
          <cell r="C68" t="str">
            <v>Здания, сооружения</v>
          </cell>
          <cell r="H68">
            <v>0</v>
          </cell>
          <cell r="L68">
            <v>535474.2345033607</v>
          </cell>
          <cell r="M68" t="str">
            <v>2,3</v>
          </cell>
          <cell r="P68">
            <v>0</v>
          </cell>
          <cell r="T68">
            <v>0</v>
          </cell>
        </row>
        <row r="69">
          <cell r="C69" t="str">
            <v>Здания, сооружения</v>
          </cell>
          <cell r="H69">
            <v>0</v>
          </cell>
          <cell r="L69">
            <v>1143611.6504854369</v>
          </cell>
          <cell r="M69" t="str">
            <v>2,3</v>
          </cell>
          <cell r="P69">
            <v>0</v>
          </cell>
          <cell r="T69">
            <v>0</v>
          </cell>
        </row>
        <row r="70">
          <cell r="C70" t="str">
            <v>Здания, сооружения</v>
          </cell>
          <cell r="H70">
            <v>0</v>
          </cell>
          <cell r="L70">
            <v>113144.13741598208</v>
          </cell>
          <cell r="M70" t="str">
            <v>2,3</v>
          </cell>
          <cell r="P70">
            <v>0</v>
          </cell>
          <cell r="T70">
            <v>0</v>
          </cell>
        </row>
        <row r="71">
          <cell r="C71" t="str">
            <v>Здания, сооружения</v>
          </cell>
          <cell r="H71">
            <v>0</v>
          </cell>
          <cell r="L71">
            <v>627333.83121732634</v>
          </cell>
          <cell r="M71" t="str">
            <v>2,3</v>
          </cell>
          <cell r="P71">
            <v>0</v>
          </cell>
          <cell r="T71">
            <v>0</v>
          </cell>
        </row>
        <row r="72">
          <cell r="C72" t="str">
            <v>Здания, сооружения</v>
          </cell>
          <cell r="H72">
            <v>0</v>
          </cell>
          <cell r="L72">
            <v>309185.95967139659</v>
          </cell>
          <cell r="M72" t="str">
            <v>2,3</v>
          </cell>
          <cell r="P72">
            <v>0</v>
          </cell>
          <cell r="T72">
            <v>0</v>
          </cell>
        </row>
        <row r="73">
          <cell r="C73" t="str">
            <v>Здания, сооружения</v>
          </cell>
          <cell r="H73">
            <v>0</v>
          </cell>
          <cell r="L73">
            <v>89619.118745332336</v>
          </cell>
          <cell r="M73" t="str">
            <v>2,3</v>
          </cell>
          <cell r="P73">
            <v>0</v>
          </cell>
          <cell r="T73">
            <v>0</v>
          </cell>
        </row>
        <row r="74">
          <cell r="C74" t="str">
            <v>Прочие</v>
          </cell>
          <cell r="H74">
            <v>0</v>
          </cell>
          <cell r="L74">
            <v>51800</v>
          </cell>
          <cell r="M74" t="str">
            <v>2,3</v>
          </cell>
          <cell r="P74">
            <v>0</v>
          </cell>
          <cell r="T74">
            <v>0</v>
          </cell>
        </row>
        <row r="75">
          <cell r="C75" t="str">
            <v>Здания, сооружения</v>
          </cell>
          <cell r="H75">
            <v>0</v>
          </cell>
          <cell r="L75">
            <v>87378.640776699031</v>
          </cell>
          <cell r="M75" t="str">
            <v>2,3</v>
          </cell>
          <cell r="P75">
            <v>0</v>
          </cell>
          <cell r="T75">
            <v>0</v>
          </cell>
        </row>
        <row r="76">
          <cell r="C76" t="str">
            <v>Производственное оборудование</v>
          </cell>
          <cell r="H76">
            <v>0</v>
          </cell>
          <cell r="L76">
            <v>246900.67214339061</v>
          </cell>
          <cell r="M76" t="str">
            <v>2,3</v>
          </cell>
          <cell r="P76">
            <v>0</v>
          </cell>
          <cell r="T76">
            <v>0</v>
          </cell>
        </row>
        <row r="77">
          <cell r="C77" t="str">
            <v>Прочие</v>
          </cell>
          <cell r="H77">
            <v>0</v>
          </cell>
          <cell r="L77">
            <v>50410.75429424944</v>
          </cell>
          <cell r="M77" t="str">
            <v>2,3</v>
          </cell>
          <cell r="P77">
            <v>0</v>
          </cell>
          <cell r="T77">
            <v>0</v>
          </cell>
        </row>
        <row r="78">
          <cell r="C78" t="str">
            <v xml:space="preserve">Прочее оборудование </v>
          </cell>
          <cell r="H78">
            <v>0</v>
          </cell>
          <cell r="L78">
            <v>47904.191616766468</v>
          </cell>
          <cell r="M78" t="str">
            <v>2,3</v>
          </cell>
          <cell r="P78">
            <v>0</v>
          </cell>
          <cell r="T78">
            <v>0</v>
          </cell>
        </row>
        <row r="79">
          <cell r="C79" t="str">
            <v xml:space="preserve">Прочее оборудование </v>
          </cell>
          <cell r="H79">
            <v>0</v>
          </cell>
          <cell r="L79">
            <v>26946.107784431137</v>
          </cell>
          <cell r="M79" t="str">
            <v>2,3</v>
          </cell>
          <cell r="P79">
            <v>0</v>
          </cell>
          <cell r="T79">
            <v>0</v>
          </cell>
        </row>
        <row r="80">
          <cell r="C80" t="str">
            <v xml:space="preserve">Прочее оборудование </v>
          </cell>
          <cell r="H80">
            <v>0</v>
          </cell>
          <cell r="L80">
            <v>114970.05988023953</v>
          </cell>
          <cell r="M80" t="str">
            <v>2,3</v>
          </cell>
          <cell r="P80">
            <v>0</v>
          </cell>
          <cell r="T80">
            <v>0</v>
          </cell>
        </row>
        <row r="81">
          <cell r="H81">
            <v>0</v>
          </cell>
          <cell r="L81">
            <v>0</v>
          </cell>
          <cell r="P81">
            <v>0</v>
          </cell>
          <cell r="T81">
            <v>0</v>
          </cell>
        </row>
        <row r="82">
          <cell r="H82">
            <v>0</v>
          </cell>
          <cell r="L82">
            <v>0</v>
          </cell>
          <cell r="P82">
            <v>0</v>
          </cell>
          <cell r="T82">
            <v>0</v>
          </cell>
        </row>
        <row r="83">
          <cell r="H83">
            <v>0</v>
          </cell>
          <cell r="L83">
            <v>0</v>
          </cell>
          <cell r="P83">
            <v>0</v>
          </cell>
          <cell r="T83">
            <v>0</v>
          </cell>
        </row>
        <row r="84">
          <cell r="H84">
            <v>0</v>
          </cell>
          <cell r="L84">
            <v>0</v>
          </cell>
          <cell r="P84">
            <v>0</v>
          </cell>
          <cell r="T84">
            <v>0</v>
          </cell>
        </row>
        <row r="85">
          <cell r="H85">
            <v>0</v>
          </cell>
          <cell r="L85">
            <v>0</v>
          </cell>
          <cell r="P85">
            <v>0</v>
          </cell>
          <cell r="T85">
            <v>0</v>
          </cell>
        </row>
        <row r="86">
          <cell r="H86">
            <v>0</v>
          </cell>
          <cell r="L86">
            <v>0</v>
          </cell>
          <cell r="P86">
            <v>0</v>
          </cell>
          <cell r="T86">
            <v>0</v>
          </cell>
        </row>
        <row r="87">
          <cell r="H87">
            <v>0</v>
          </cell>
          <cell r="L87">
            <v>0</v>
          </cell>
          <cell r="P87">
            <v>0</v>
          </cell>
          <cell r="T87">
            <v>0</v>
          </cell>
        </row>
        <row r="88">
          <cell r="H88">
            <v>0</v>
          </cell>
          <cell r="L88">
            <v>0</v>
          </cell>
          <cell r="P88">
            <v>0</v>
          </cell>
          <cell r="T88">
            <v>0</v>
          </cell>
        </row>
        <row r="89">
          <cell r="H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H90">
            <v>0</v>
          </cell>
          <cell r="L90">
            <v>0</v>
          </cell>
          <cell r="P90">
            <v>0</v>
          </cell>
          <cell r="T90">
            <v>0</v>
          </cell>
        </row>
        <row r="91">
          <cell r="H91">
            <v>0</v>
          </cell>
          <cell r="L91">
            <v>0</v>
          </cell>
          <cell r="P91">
            <v>0</v>
          </cell>
          <cell r="T91">
            <v>0</v>
          </cell>
        </row>
        <row r="92">
          <cell r="H92">
            <v>0</v>
          </cell>
          <cell r="L92">
            <v>24243355.064119708</v>
          </cell>
          <cell r="P92">
            <v>7501867.064973861</v>
          </cell>
          <cell r="T92">
            <v>0</v>
          </cell>
        </row>
        <row r="95">
          <cell r="C95" t="str">
            <v>Прочие</v>
          </cell>
          <cell r="H95">
            <v>0</v>
          </cell>
          <cell r="L95">
            <v>713218.8200149365</v>
          </cell>
          <cell r="M95" t="str">
            <v>1,12</v>
          </cell>
          <cell r="P95">
            <v>0</v>
          </cell>
          <cell r="T95">
            <v>0</v>
          </cell>
        </row>
        <row r="96">
          <cell r="C96" t="str">
            <v>Прочие</v>
          </cell>
          <cell r="H96">
            <v>0</v>
          </cell>
          <cell r="L96">
            <v>215085.884988798</v>
          </cell>
          <cell r="M96" t="str">
            <v>2,1</v>
          </cell>
          <cell r="P96">
            <v>0</v>
          </cell>
          <cell r="T96">
            <v>0</v>
          </cell>
        </row>
        <row r="97">
          <cell r="C97" t="str">
            <v>Прочие</v>
          </cell>
          <cell r="H97">
            <v>0</v>
          </cell>
          <cell r="L97">
            <v>62733.383121732601</v>
          </cell>
          <cell r="M97" t="str">
            <v>1,8</v>
          </cell>
          <cell r="P97">
            <v>0</v>
          </cell>
          <cell r="T97">
            <v>0</v>
          </cell>
        </row>
        <row r="98">
          <cell r="C98" t="str">
            <v>Прочие</v>
          </cell>
          <cell r="H98">
            <v>0</v>
          </cell>
          <cell r="L98">
            <v>30246.452576549698</v>
          </cell>
          <cell r="M98" t="str">
            <v>1,8</v>
          </cell>
          <cell r="P98">
            <v>0</v>
          </cell>
          <cell r="T98">
            <v>0</v>
          </cell>
        </row>
        <row r="99">
          <cell r="C99" t="str">
            <v>Прочие</v>
          </cell>
          <cell r="H99">
            <v>0</v>
          </cell>
          <cell r="L99">
            <v>504107.54294249439</v>
          </cell>
          <cell r="M99" t="str">
            <v>1,9</v>
          </cell>
          <cell r="P99">
            <v>0</v>
          </cell>
          <cell r="T99">
            <v>0</v>
          </cell>
        </row>
        <row r="100">
          <cell r="C100" t="str">
            <v>Прочие</v>
          </cell>
          <cell r="H100">
            <v>138909.63405526499</v>
          </cell>
          <cell r="I100" t="str">
            <v>1,8</v>
          </cell>
          <cell r="L100">
            <v>0</v>
          </cell>
          <cell r="P100">
            <v>0</v>
          </cell>
          <cell r="T100">
            <v>0</v>
          </cell>
        </row>
        <row r="101">
          <cell r="C101" t="str">
            <v>Прочие</v>
          </cell>
          <cell r="H101">
            <v>38922.155688622799</v>
          </cell>
          <cell r="I101" t="str">
            <v>1,8</v>
          </cell>
          <cell r="L101">
            <v>0</v>
          </cell>
          <cell r="P101">
            <v>0</v>
          </cell>
          <cell r="T101">
            <v>0</v>
          </cell>
        </row>
        <row r="102">
          <cell r="C102" t="str">
            <v>Прочие</v>
          </cell>
          <cell r="H102">
            <v>0</v>
          </cell>
          <cell r="L102">
            <v>151988.55507868383</v>
          </cell>
          <cell r="M102" t="str">
            <v>1,12</v>
          </cell>
          <cell r="P102">
            <v>0</v>
          </cell>
          <cell r="T102">
            <v>0</v>
          </cell>
        </row>
        <row r="103">
          <cell r="C103" t="str">
            <v>Прочие</v>
          </cell>
          <cell r="H103">
            <v>0</v>
          </cell>
          <cell r="L103">
            <v>518000</v>
          </cell>
          <cell r="M103" t="str">
            <v>2,1</v>
          </cell>
          <cell r="P103">
            <v>0</v>
          </cell>
          <cell r="T103">
            <v>0</v>
          </cell>
        </row>
        <row r="104">
          <cell r="H104">
            <v>0</v>
          </cell>
          <cell r="L104">
            <v>0</v>
          </cell>
          <cell r="P104">
            <v>0</v>
          </cell>
          <cell r="T104">
            <v>0</v>
          </cell>
        </row>
        <row r="105">
          <cell r="H105">
            <v>0</v>
          </cell>
          <cell r="L105">
            <v>0</v>
          </cell>
          <cell r="P105">
            <v>0</v>
          </cell>
          <cell r="T105">
            <v>0</v>
          </cell>
        </row>
        <row r="106">
          <cell r="H106">
            <v>177831.78974388778</v>
          </cell>
          <cell r="L106">
            <v>2195380.6387231951</v>
          </cell>
          <cell r="P106">
            <v>0</v>
          </cell>
          <cell r="T106">
            <v>0</v>
          </cell>
        </row>
        <row r="108">
          <cell r="H108">
            <v>1758690.4239933277</v>
          </cell>
          <cell r="L108">
            <v>26828350.045520891</v>
          </cell>
          <cell r="P108">
            <v>52943612.722558975</v>
          </cell>
          <cell r="T108">
            <v>0</v>
          </cell>
        </row>
        <row r="112">
          <cell r="H112">
            <v>0</v>
          </cell>
          <cell r="L112">
            <v>0</v>
          </cell>
          <cell r="P112">
            <v>0</v>
          </cell>
          <cell r="T112">
            <v>0</v>
          </cell>
        </row>
        <row r="113">
          <cell r="H113">
            <v>0</v>
          </cell>
          <cell r="L113">
            <v>0</v>
          </cell>
          <cell r="P113">
            <v>0</v>
          </cell>
          <cell r="T113">
            <v>0</v>
          </cell>
        </row>
        <row r="114">
          <cell r="H114">
            <v>0</v>
          </cell>
          <cell r="L114">
            <v>0</v>
          </cell>
          <cell r="P114">
            <v>0</v>
          </cell>
          <cell r="T114">
            <v>0</v>
          </cell>
        </row>
        <row r="115">
          <cell r="H115">
            <v>0</v>
          </cell>
          <cell r="L115">
            <v>0</v>
          </cell>
          <cell r="P115">
            <v>0</v>
          </cell>
          <cell r="T115">
            <v>0</v>
          </cell>
        </row>
        <row r="116">
          <cell r="H116">
            <v>0</v>
          </cell>
          <cell r="L116">
            <v>0</v>
          </cell>
          <cell r="P116">
            <v>0</v>
          </cell>
          <cell r="T116">
            <v>0</v>
          </cell>
        </row>
        <row r="117">
          <cell r="H117">
            <v>0</v>
          </cell>
          <cell r="L117">
            <v>0</v>
          </cell>
          <cell r="P117">
            <v>0</v>
          </cell>
          <cell r="T117">
            <v>0</v>
          </cell>
        </row>
        <row r="118">
          <cell r="H118">
            <v>0</v>
          </cell>
          <cell r="L118">
            <v>0</v>
          </cell>
          <cell r="P118">
            <v>0</v>
          </cell>
          <cell r="T118">
            <v>0</v>
          </cell>
        </row>
        <row r="119">
          <cell r="H119">
            <v>0</v>
          </cell>
          <cell r="L119">
            <v>0</v>
          </cell>
          <cell r="P119">
            <v>0</v>
          </cell>
          <cell r="T119">
            <v>0</v>
          </cell>
        </row>
        <row r="120">
          <cell r="H120">
            <v>0</v>
          </cell>
          <cell r="L120">
            <v>0</v>
          </cell>
          <cell r="P120">
            <v>0</v>
          </cell>
          <cell r="T120">
            <v>0</v>
          </cell>
        </row>
        <row r="121">
          <cell r="H121">
            <v>0</v>
          </cell>
          <cell r="L121">
            <v>0</v>
          </cell>
          <cell r="P121">
            <v>0</v>
          </cell>
          <cell r="T121">
            <v>0</v>
          </cell>
        </row>
        <row r="122">
          <cell r="H122">
            <v>0</v>
          </cell>
          <cell r="L122">
            <v>0</v>
          </cell>
          <cell r="P122">
            <v>0</v>
          </cell>
          <cell r="T122">
            <v>0</v>
          </cell>
        </row>
        <row r="123">
          <cell r="H123">
            <v>0</v>
          </cell>
          <cell r="L123">
            <v>0</v>
          </cell>
          <cell r="P123">
            <v>0</v>
          </cell>
          <cell r="T123">
            <v>0</v>
          </cell>
        </row>
        <row r="124">
          <cell r="H124">
            <v>0</v>
          </cell>
          <cell r="L124">
            <v>0</v>
          </cell>
          <cell r="P124">
            <v>0</v>
          </cell>
          <cell r="T124">
            <v>0</v>
          </cell>
        </row>
        <row r="125">
          <cell r="H125">
            <v>0</v>
          </cell>
          <cell r="L125">
            <v>0</v>
          </cell>
          <cell r="P125">
            <v>0</v>
          </cell>
          <cell r="T125">
            <v>0</v>
          </cell>
        </row>
        <row r="126">
          <cell r="H126">
            <v>0</v>
          </cell>
          <cell r="L126">
            <v>0</v>
          </cell>
          <cell r="P126">
            <v>0</v>
          </cell>
          <cell r="T126">
            <v>0</v>
          </cell>
        </row>
        <row r="127">
          <cell r="H127">
            <v>0</v>
          </cell>
          <cell r="L127">
            <v>0</v>
          </cell>
          <cell r="P127">
            <v>0</v>
          </cell>
          <cell r="T127">
            <v>0</v>
          </cell>
        </row>
        <row r="128">
          <cell r="H128">
            <v>0</v>
          </cell>
          <cell r="L128">
            <v>0</v>
          </cell>
          <cell r="P128">
            <v>0</v>
          </cell>
          <cell r="T128">
            <v>0</v>
          </cell>
        </row>
        <row r="129">
          <cell r="H129">
            <v>0</v>
          </cell>
          <cell r="L129">
            <v>0</v>
          </cell>
          <cell r="P129">
            <v>0</v>
          </cell>
          <cell r="T129">
            <v>0</v>
          </cell>
        </row>
        <row r="130">
          <cell r="H130">
            <v>0</v>
          </cell>
          <cell r="L130">
            <v>0</v>
          </cell>
          <cell r="P130">
            <v>0</v>
          </cell>
          <cell r="T130">
            <v>0</v>
          </cell>
        </row>
        <row r="131">
          <cell r="H131">
            <v>0</v>
          </cell>
          <cell r="L131">
            <v>0</v>
          </cell>
          <cell r="P131">
            <v>0</v>
          </cell>
          <cell r="T131">
            <v>0</v>
          </cell>
        </row>
        <row r="132">
          <cell r="H132">
            <v>0</v>
          </cell>
          <cell r="L132">
            <v>0</v>
          </cell>
          <cell r="P132">
            <v>0</v>
          </cell>
          <cell r="T132">
            <v>0</v>
          </cell>
        </row>
        <row r="133">
          <cell r="H133">
            <v>0</v>
          </cell>
          <cell r="L133">
            <v>0</v>
          </cell>
          <cell r="P133">
            <v>0</v>
          </cell>
          <cell r="T133">
            <v>0</v>
          </cell>
        </row>
        <row r="134">
          <cell r="H134">
            <v>0</v>
          </cell>
          <cell r="L134">
            <v>0</v>
          </cell>
          <cell r="P134">
            <v>0</v>
          </cell>
          <cell r="T134">
            <v>0</v>
          </cell>
        </row>
        <row r="137">
          <cell r="H137">
            <v>0</v>
          </cell>
          <cell r="L137">
            <v>0</v>
          </cell>
          <cell r="P137">
            <v>0</v>
          </cell>
          <cell r="T137">
            <v>0</v>
          </cell>
        </row>
        <row r="138">
          <cell r="H138">
            <v>0</v>
          </cell>
          <cell r="L138">
            <v>0</v>
          </cell>
          <cell r="P138">
            <v>0</v>
          </cell>
          <cell r="T138">
            <v>0</v>
          </cell>
        </row>
        <row r="139">
          <cell r="H139">
            <v>0</v>
          </cell>
          <cell r="L139">
            <v>0</v>
          </cell>
          <cell r="P139">
            <v>0</v>
          </cell>
          <cell r="T139">
            <v>0</v>
          </cell>
        </row>
        <row r="140">
          <cell r="H140">
            <v>0</v>
          </cell>
          <cell r="L140">
            <v>0</v>
          </cell>
          <cell r="P140">
            <v>0</v>
          </cell>
          <cell r="T140">
            <v>0</v>
          </cell>
        </row>
        <row r="141">
          <cell r="H141">
            <v>0</v>
          </cell>
          <cell r="L141">
            <v>0</v>
          </cell>
          <cell r="P141">
            <v>0</v>
          </cell>
          <cell r="T141">
            <v>0</v>
          </cell>
        </row>
        <row r="142">
          <cell r="H142">
            <v>0</v>
          </cell>
          <cell r="L142">
            <v>0</v>
          </cell>
          <cell r="P142">
            <v>0</v>
          </cell>
          <cell r="T142">
            <v>0</v>
          </cell>
        </row>
        <row r="143">
          <cell r="H143">
            <v>0</v>
          </cell>
          <cell r="L143">
            <v>0</v>
          </cell>
          <cell r="P143">
            <v>0</v>
          </cell>
          <cell r="T143">
            <v>0</v>
          </cell>
        </row>
        <row r="144">
          <cell r="H144">
            <v>0</v>
          </cell>
          <cell r="L144">
            <v>0</v>
          </cell>
          <cell r="P144">
            <v>0</v>
          </cell>
          <cell r="T144">
            <v>0</v>
          </cell>
        </row>
        <row r="145">
          <cell r="H145">
            <v>0</v>
          </cell>
          <cell r="L145">
            <v>0</v>
          </cell>
          <cell r="P145">
            <v>0</v>
          </cell>
          <cell r="T145">
            <v>0</v>
          </cell>
        </row>
        <row r="146">
          <cell r="H146">
            <v>0</v>
          </cell>
          <cell r="L146">
            <v>0</v>
          </cell>
          <cell r="P146">
            <v>0</v>
          </cell>
          <cell r="T146">
            <v>0</v>
          </cell>
        </row>
        <row r="147">
          <cell r="H147">
            <v>0</v>
          </cell>
          <cell r="L147">
            <v>0</v>
          </cell>
          <cell r="P147">
            <v>0</v>
          </cell>
          <cell r="T147">
            <v>0</v>
          </cell>
        </row>
        <row r="148">
          <cell r="H148">
            <v>0</v>
          </cell>
          <cell r="L148">
            <v>0</v>
          </cell>
          <cell r="P148">
            <v>0</v>
          </cell>
          <cell r="T148">
            <v>0</v>
          </cell>
        </row>
        <row r="149">
          <cell r="H149">
            <v>0</v>
          </cell>
          <cell r="L149">
            <v>0</v>
          </cell>
          <cell r="P149">
            <v>0</v>
          </cell>
          <cell r="T149">
            <v>0</v>
          </cell>
        </row>
        <row r="150">
          <cell r="H150">
            <v>0</v>
          </cell>
          <cell r="L150">
            <v>0</v>
          </cell>
          <cell r="P150">
            <v>0</v>
          </cell>
          <cell r="T150">
            <v>0</v>
          </cell>
        </row>
        <row r="151">
          <cell r="H151">
            <v>0</v>
          </cell>
          <cell r="L151">
            <v>0</v>
          </cell>
          <cell r="P151">
            <v>0</v>
          </cell>
          <cell r="T151">
            <v>0</v>
          </cell>
        </row>
        <row r="154">
          <cell r="H154">
            <v>0</v>
          </cell>
          <cell r="L154">
            <v>0</v>
          </cell>
          <cell r="P154">
            <v>0</v>
          </cell>
          <cell r="T154">
            <v>0</v>
          </cell>
        </row>
        <row r="155">
          <cell r="H155">
            <v>0</v>
          </cell>
          <cell r="L155">
            <v>0</v>
          </cell>
          <cell r="P155">
            <v>0</v>
          </cell>
          <cell r="T155">
            <v>0</v>
          </cell>
        </row>
        <row r="156">
          <cell r="H156">
            <v>0</v>
          </cell>
          <cell r="L156">
            <v>0</v>
          </cell>
          <cell r="P156">
            <v>0</v>
          </cell>
          <cell r="T156">
            <v>0</v>
          </cell>
        </row>
        <row r="157">
          <cell r="H157">
            <v>0</v>
          </cell>
          <cell r="L157">
            <v>0</v>
          </cell>
          <cell r="P157">
            <v>0</v>
          </cell>
          <cell r="T157">
            <v>0</v>
          </cell>
        </row>
        <row r="158">
          <cell r="H158">
            <v>0</v>
          </cell>
          <cell r="L158">
            <v>0</v>
          </cell>
          <cell r="P158">
            <v>0</v>
          </cell>
          <cell r="T158">
            <v>0</v>
          </cell>
        </row>
        <row r="159">
          <cell r="H159">
            <v>0</v>
          </cell>
          <cell r="L159">
            <v>0</v>
          </cell>
          <cell r="P159">
            <v>0</v>
          </cell>
          <cell r="T159">
            <v>0</v>
          </cell>
        </row>
        <row r="160">
          <cell r="H160">
            <v>0</v>
          </cell>
          <cell r="L160">
            <v>0</v>
          </cell>
          <cell r="P160">
            <v>0</v>
          </cell>
          <cell r="T160">
            <v>0</v>
          </cell>
        </row>
        <row r="161">
          <cell r="H161">
            <v>0</v>
          </cell>
          <cell r="L161">
            <v>0</v>
          </cell>
          <cell r="P161">
            <v>0</v>
          </cell>
          <cell r="T161">
            <v>0</v>
          </cell>
        </row>
        <row r="162">
          <cell r="H162">
            <v>0</v>
          </cell>
          <cell r="L162">
            <v>0</v>
          </cell>
          <cell r="P162">
            <v>0</v>
          </cell>
          <cell r="T162">
            <v>0</v>
          </cell>
        </row>
        <row r="163">
          <cell r="H163">
            <v>0</v>
          </cell>
          <cell r="L163">
            <v>0</v>
          </cell>
          <cell r="P163">
            <v>0</v>
          </cell>
          <cell r="T163">
            <v>0</v>
          </cell>
        </row>
        <row r="164">
          <cell r="H164">
            <v>0</v>
          </cell>
          <cell r="L164">
            <v>0</v>
          </cell>
          <cell r="P164">
            <v>0</v>
          </cell>
          <cell r="T164">
            <v>0</v>
          </cell>
        </row>
        <row r="165">
          <cell r="H165">
            <v>0</v>
          </cell>
          <cell r="L165">
            <v>0</v>
          </cell>
          <cell r="P165">
            <v>0</v>
          </cell>
          <cell r="T165">
            <v>0</v>
          </cell>
        </row>
        <row r="167">
          <cell r="H167">
            <v>0</v>
          </cell>
          <cell r="L167">
            <v>0</v>
          </cell>
          <cell r="P167">
            <v>0</v>
          </cell>
          <cell r="T167">
            <v>0</v>
          </cell>
        </row>
        <row r="171">
          <cell r="H171">
            <v>0</v>
          </cell>
          <cell r="L171">
            <v>0</v>
          </cell>
          <cell r="P171">
            <v>0</v>
          </cell>
          <cell r="T171">
            <v>0</v>
          </cell>
        </row>
        <row r="172">
          <cell r="H172">
            <v>0</v>
          </cell>
          <cell r="L172">
            <v>0</v>
          </cell>
          <cell r="P172">
            <v>0</v>
          </cell>
          <cell r="T172">
            <v>0</v>
          </cell>
        </row>
        <row r="173">
          <cell r="H173">
            <v>0</v>
          </cell>
          <cell r="L173">
            <v>0</v>
          </cell>
          <cell r="P173">
            <v>0</v>
          </cell>
          <cell r="T173">
            <v>0</v>
          </cell>
        </row>
        <row r="174">
          <cell r="H174">
            <v>0</v>
          </cell>
          <cell r="L174">
            <v>0</v>
          </cell>
          <cell r="P174">
            <v>0</v>
          </cell>
          <cell r="T174">
            <v>0</v>
          </cell>
        </row>
        <row r="175">
          <cell r="H175">
            <v>0</v>
          </cell>
          <cell r="L175">
            <v>0</v>
          </cell>
          <cell r="P175">
            <v>0</v>
          </cell>
          <cell r="T175">
            <v>0</v>
          </cell>
        </row>
        <row r="176">
          <cell r="H176">
            <v>0</v>
          </cell>
          <cell r="L176">
            <v>0</v>
          </cell>
          <cell r="P176">
            <v>0</v>
          </cell>
          <cell r="T176">
            <v>0</v>
          </cell>
        </row>
        <row r="177">
          <cell r="H177">
            <v>0</v>
          </cell>
          <cell r="L177">
            <v>0</v>
          </cell>
          <cell r="P177">
            <v>0</v>
          </cell>
          <cell r="T177">
            <v>0</v>
          </cell>
        </row>
        <row r="178">
          <cell r="H178">
            <v>0</v>
          </cell>
          <cell r="L178">
            <v>0</v>
          </cell>
          <cell r="P178">
            <v>0</v>
          </cell>
          <cell r="T178">
            <v>0</v>
          </cell>
        </row>
        <row r="179">
          <cell r="H179">
            <v>0</v>
          </cell>
          <cell r="L179">
            <v>0</v>
          </cell>
          <cell r="P179">
            <v>0</v>
          </cell>
          <cell r="T179">
            <v>0</v>
          </cell>
        </row>
        <row r="180">
          <cell r="H180">
            <v>0</v>
          </cell>
          <cell r="L180">
            <v>0</v>
          </cell>
          <cell r="P180">
            <v>0</v>
          </cell>
          <cell r="T180">
            <v>0</v>
          </cell>
        </row>
        <row r="181">
          <cell r="H181">
            <v>0</v>
          </cell>
          <cell r="L181">
            <v>0</v>
          </cell>
          <cell r="P181">
            <v>0</v>
          </cell>
          <cell r="T181">
            <v>0</v>
          </cell>
        </row>
        <row r="182">
          <cell r="H182">
            <v>0</v>
          </cell>
          <cell r="L182">
            <v>0</v>
          </cell>
          <cell r="P182">
            <v>0</v>
          </cell>
          <cell r="T182">
            <v>0</v>
          </cell>
        </row>
        <row r="183">
          <cell r="H183">
            <v>0</v>
          </cell>
          <cell r="L183">
            <v>0</v>
          </cell>
          <cell r="P183">
            <v>0</v>
          </cell>
          <cell r="T183">
            <v>0</v>
          </cell>
        </row>
        <row r="184">
          <cell r="H184">
            <v>0</v>
          </cell>
          <cell r="L184">
            <v>0</v>
          </cell>
          <cell r="P184">
            <v>0</v>
          </cell>
          <cell r="T184">
            <v>0</v>
          </cell>
        </row>
        <row r="185">
          <cell r="H185">
            <v>0</v>
          </cell>
          <cell r="L185">
            <v>0</v>
          </cell>
          <cell r="P185">
            <v>0</v>
          </cell>
          <cell r="T185">
            <v>0</v>
          </cell>
        </row>
        <row r="186">
          <cell r="H186">
            <v>0</v>
          </cell>
          <cell r="L186">
            <v>0</v>
          </cell>
          <cell r="P186">
            <v>0</v>
          </cell>
          <cell r="T186">
            <v>0</v>
          </cell>
        </row>
        <row r="187">
          <cell r="H187">
            <v>0</v>
          </cell>
          <cell r="L187">
            <v>0</v>
          </cell>
          <cell r="P187">
            <v>0</v>
          </cell>
          <cell r="T187">
            <v>0</v>
          </cell>
        </row>
        <row r="188">
          <cell r="H188">
            <v>0</v>
          </cell>
          <cell r="L188">
            <v>0</v>
          </cell>
          <cell r="P188">
            <v>0</v>
          </cell>
          <cell r="T188">
            <v>0</v>
          </cell>
        </row>
        <row r="189">
          <cell r="H189">
            <v>0</v>
          </cell>
          <cell r="L189">
            <v>0</v>
          </cell>
          <cell r="P189">
            <v>0</v>
          </cell>
          <cell r="T189">
            <v>0</v>
          </cell>
        </row>
        <row r="190">
          <cell r="H190">
            <v>0</v>
          </cell>
          <cell r="L190">
            <v>0</v>
          </cell>
          <cell r="P190">
            <v>0</v>
          </cell>
          <cell r="T190">
            <v>0</v>
          </cell>
        </row>
        <row r="191">
          <cell r="H191">
            <v>0</v>
          </cell>
          <cell r="L191">
            <v>0</v>
          </cell>
          <cell r="P191">
            <v>0</v>
          </cell>
          <cell r="T191">
            <v>0</v>
          </cell>
        </row>
        <row r="192">
          <cell r="H192">
            <v>0</v>
          </cell>
          <cell r="L192">
            <v>0</v>
          </cell>
          <cell r="P192">
            <v>0</v>
          </cell>
          <cell r="T192">
            <v>0</v>
          </cell>
        </row>
        <row r="193">
          <cell r="H193">
            <v>0</v>
          </cell>
          <cell r="L193">
            <v>0</v>
          </cell>
          <cell r="P193">
            <v>0</v>
          </cell>
          <cell r="T193">
            <v>0</v>
          </cell>
        </row>
        <row r="196">
          <cell r="H196">
            <v>0</v>
          </cell>
          <cell r="L196">
            <v>0</v>
          </cell>
          <cell r="P196">
            <v>0</v>
          </cell>
          <cell r="T196">
            <v>0</v>
          </cell>
        </row>
        <row r="197">
          <cell r="H197">
            <v>0</v>
          </cell>
          <cell r="L197">
            <v>0</v>
          </cell>
          <cell r="P197">
            <v>0</v>
          </cell>
          <cell r="T197">
            <v>0</v>
          </cell>
        </row>
        <row r="198">
          <cell r="H198">
            <v>0</v>
          </cell>
          <cell r="L198">
            <v>0</v>
          </cell>
          <cell r="P198">
            <v>0</v>
          </cell>
          <cell r="T198">
            <v>0</v>
          </cell>
        </row>
        <row r="199">
          <cell r="H199">
            <v>0</v>
          </cell>
          <cell r="L199">
            <v>0</v>
          </cell>
          <cell r="P199">
            <v>0</v>
          </cell>
          <cell r="T199">
            <v>0</v>
          </cell>
        </row>
        <row r="200">
          <cell r="H200">
            <v>0</v>
          </cell>
          <cell r="L200">
            <v>0</v>
          </cell>
          <cell r="P200">
            <v>0</v>
          </cell>
          <cell r="T200">
            <v>0</v>
          </cell>
        </row>
        <row r="201">
          <cell r="H201">
            <v>0</v>
          </cell>
          <cell r="L201">
            <v>0</v>
          </cell>
          <cell r="P201">
            <v>0</v>
          </cell>
          <cell r="T201">
            <v>0</v>
          </cell>
        </row>
        <row r="202">
          <cell r="H202">
            <v>0</v>
          </cell>
          <cell r="L202">
            <v>0</v>
          </cell>
          <cell r="P202">
            <v>0</v>
          </cell>
          <cell r="T202">
            <v>0</v>
          </cell>
        </row>
        <row r="203">
          <cell r="H203">
            <v>0</v>
          </cell>
          <cell r="L203">
            <v>0</v>
          </cell>
          <cell r="P203">
            <v>0</v>
          </cell>
          <cell r="T203">
            <v>0</v>
          </cell>
        </row>
        <row r="204">
          <cell r="H204">
            <v>0</v>
          </cell>
          <cell r="L204">
            <v>0</v>
          </cell>
          <cell r="P204">
            <v>0</v>
          </cell>
          <cell r="T204">
            <v>0</v>
          </cell>
        </row>
        <row r="205">
          <cell r="H205">
            <v>0</v>
          </cell>
          <cell r="L205">
            <v>0</v>
          </cell>
          <cell r="P205">
            <v>0</v>
          </cell>
          <cell r="T205">
            <v>0</v>
          </cell>
        </row>
        <row r="206">
          <cell r="H206">
            <v>0</v>
          </cell>
          <cell r="L206">
            <v>0</v>
          </cell>
          <cell r="P206">
            <v>0</v>
          </cell>
          <cell r="T206">
            <v>0</v>
          </cell>
        </row>
        <row r="207">
          <cell r="H207">
            <v>0</v>
          </cell>
          <cell r="L207">
            <v>0</v>
          </cell>
          <cell r="P207">
            <v>0</v>
          </cell>
          <cell r="T207">
            <v>0</v>
          </cell>
        </row>
        <row r="208">
          <cell r="H208">
            <v>0</v>
          </cell>
          <cell r="L208">
            <v>0</v>
          </cell>
          <cell r="P208">
            <v>0</v>
          </cell>
          <cell r="T208">
            <v>0</v>
          </cell>
        </row>
        <row r="209">
          <cell r="H209">
            <v>0</v>
          </cell>
          <cell r="L209">
            <v>0</v>
          </cell>
          <cell r="P209">
            <v>0</v>
          </cell>
          <cell r="T209">
            <v>0</v>
          </cell>
        </row>
        <row r="210">
          <cell r="H210">
            <v>0</v>
          </cell>
          <cell r="L210">
            <v>0</v>
          </cell>
          <cell r="P210">
            <v>0</v>
          </cell>
          <cell r="T210">
            <v>0</v>
          </cell>
        </row>
        <row r="213">
          <cell r="H213">
            <v>0</v>
          </cell>
          <cell r="L213">
            <v>0</v>
          </cell>
          <cell r="P213">
            <v>0</v>
          </cell>
          <cell r="T213">
            <v>0</v>
          </cell>
        </row>
        <row r="214">
          <cell r="H214">
            <v>0</v>
          </cell>
          <cell r="L214">
            <v>0</v>
          </cell>
          <cell r="P214">
            <v>0</v>
          </cell>
          <cell r="T214">
            <v>0</v>
          </cell>
        </row>
        <row r="215">
          <cell r="H215">
            <v>0</v>
          </cell>
          <cell r="L215">
            <v>0</v>
          </cell>
          <cell r="P215">
            <v>0</v>
          </cell>
          <cell r="T215">
            <v>0</v>
          </cell>
        </row>
        <row r="216">
          <cell r="H216">
            <v>0</v>
          </cell>
          <cell r="L216">
            <v>0</v>
          </cell>
          <cell r="P216">
            <v>0</v>
          </cell>
          <cell r="T216">
            <v>0</v>
          </cell>
        </row>
        <row r="217">
          <cell r="H217">
            <v>0</v>
          </cell>
          <cell r="L217">
            <v>0</v>
          </cell>
          <cell r="P217">
            <v>0</v>
          </cell>
          <cell r="T217">
            <v>0</v>
          </cell>
        </row>
        <row r="218">
          <cell r="H218">
            <v>0</v>
          </cell>
          <cell r="L218">
            <v>0</v>
          </cell>
          <cell r="P218">
            <v>0</v>
          </cell>
          <cell r="T218">
            <v>0</v>
          </cell>
        </row>
        <row r="219">
          <cell r="H219">
            <v>0</v>
          </cell>
          <cell r="L219">
            <v>0</v>
          </cell>
          <cell r="P219">
            <v>0</v>
          </cell>
          <cell r="T219">
            <v>0</v>
          </cell>
        </row>
        <row r="220">
          <cell r="H220">
            <v>0</v>
          </cell>
          <cell r="L220">
            <v>0</v>
          </cell>
          <cell r="P220">
            <v>0</v>
          </cell>
          <cell r="T220">
            <v>0</v>
          </cell>
        </row>
        <row r="221">
          <cell r="H221">
            <v>0</v>
          </cell>
          <cell r="L221">
            <v>0</v>
          </cell>
          <cell r="P221">
            <v>0</v>
          </cell>
          <cell r="T221">
            <v>0</v>
          </cell>
        </row>
        <row r="222">
          <cell r="H222">
            <v>0</v>
          </cell>
          <cell r="L222">
            <v>0</v>
          </cell>
          <cell r="P222">
            <v>0</v>
          </cell>
          <cell r="T222">
            <v>0</v>
          </cell>
        </row>
        <row r="223">
          <cell r="H223">
            <v>0</v>
          </cell>
          <cell r="L223">
            <v>0</v>
          </cell>
          <cell r="P223">
            <v>0</v>
          </cell>
          <cell r="T223">
            <v>0</v>
          </cell>
        </row>
        <row r="224">
          <cell r="H224">
            <v>0</v>
          </cell>
          <cell r="L224">
            <v>0</v>
          </cell>
          <cell r="P224">
            <v>0</v>
          </cell>
          <cell r="T224">
            <v>0</v>
          </cell>
        </row>
        <row r="225">
          <cell r="H225">
            <v>0</v>
          </cell>
          <cell r="L225">
            <v>0</v>
          </cell>
          <cell r="P225">
            <v>0</v>
          </cell>
          <cell r="T225">
            <v>0</v>
          </cell>
        </row>
        <row r="226">
          <cell r="H226">
            <v>0</v>
          </cell>
          <cell r="L226">
            <v>0</v>
          </cell>
          <cell r="P226">
            <v>0</v>
          </cell>
          <cell r="T226">
            <v>0</v>
          </cell>
        </row>
        <row r="227">
          <cell r="H227">
            <v>0</v>
          </cell>
          <cell r="L227">
            <v>0</v>
          </cell>
          <cell r="P227">
            <v>0</v>
          </cell>
          <cell r="T227">
            <v>0</v>
          </cell>
        </row>
        <row r="228">
          <cell r="H228">
            <v>0</v>
          </cell>
          <cell r="L228">
            <v>0</v>
          </cell>
          <cell r="P228">
            <v>0</v>
          </cell>
          <cell r="T228">
            <v>0</v>
          </cell>
        </row>
        <row r="229">
          <cell r="H229">
            <v>0</v>
          </cell>
          <cell r="L229">
            <v>0</v>
          </cell>
          <cell r="P229">
            <v>0</v>
          </cell>
          <cell r="T229">
            <v>0</v>
          </cell>
        </row>
        <row r="230">
          <cell r="H230">
            <v>0</v>
          </cell>
          <cell r="L230">
            <v>0</v>
          </cell>
          <cell r="P230">
            <v>0</v>
          </cell>
          <cell r="T230">
            <v>0</v>
          </cell>
        </row>
        <row r="231">
          <cell r="H231">
            <v>0</v>
          </cell>
          <cell r="L231">
            <v>0</v>
          </cell>
          <cell r="P231">
            <v>0</v>
          </cell>
          <cell r="T231">
            <v>0</v>
          </cell>
        </row>
        <row r="232">
          <cell r="H232">
            <v>0</v>
          </cell>
          <cell r="L232">
            <v>0</v>
          </cell>
          <cell r="P232">
            <v>0</v>
          </cell>
          <cell r="T232">
            <v>0</v>
          </cell>
        </row>
        <row r="234">
          <cell r="H234">
            <v>0</v>
          </cell>
          <cell r="L234">
            <v>0</v>
          </cell>
          <cell r="P234">
            <v>0</v>
          </cell>
          <cell r="T234">
            <v>0</v>
          </cell>
        </row>
        <row r="236">
          <cell r="C236" t="str">
            <v>Прочие</v>
          </cell>
          <cell r="L236">
            <v>0</v>
          </cell>
          <cell r="M236" t="str">
            <v>1,8</v>
          </cell>
        </row>
        <row r="237">
          <cell r="C237" t="str">
            <v>Прочие</v>
          </cell>
          <cell r="L237">
            <v>0</v>
          </cell>
          <cell r="M237" t="str">
            <v>1,7</v>
          </cell>
        </row>
        <row r="238">
          <cell r="C238" t="str">
            <v>Прочие</v>
          </cell>
          <cell r="L238">
            <v>0</v>
          </cell>
          <cell r="M238" t="str">
            <v>1,8</v>
          </cell>
        </row>
        <row r="240">
          <cell r="H240">
            <v>3509217.13755649</v>
          </cell>
          <cell r="L240">
            <v>26828350.045520891</v>
          </cell>
          <cell r="P240">
            <v>53230393.902544037</v>
          </cell>
          <cell r="T240">
            <v>0</v>
          </cell>
        </row>
      </sheetData>
      <sheetData sheetId="18" refreshError="1"/>
      <sheetData sheetId="19" refreshError="1">
        <row r="8">
          <cell r="B8" t="str">
            <v>Здания, сооружения</v>
          </cell>
        </row>
        <row r="9">
          <cell r="B9" t="str">
            <v>Производственное оборудование</v>
          </cell>
        </row>
        <row r="10">
          <cell r="B10" t="str">
            <v xml:space="preserve">Прочее оборудование </v>
          </cell>
        </row>
        <row r="11">
          <cell r="B11" t="str">
            <v>Прочие</v>
          </cell>
        </row>
        <row r="12">
          <cell r="B12" t="str">
            <v>Земля</v>
          </cell>
        </row>
      </sheetData>
      <sheetData sheetId="20" refreshError="1"/>
      <sheetData sheetId="21" refreshError="1">
        <row r="125">
          <cell r="F125">
            <v>1252742.881713433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. пок-ли"/>
      <sheetName val="Перем. затраты"/>
      <sheetName val="Пост.затраты"/>
      <sheetName val="Затр. на произ-во"/>
      <sheetName val="Анализ себест-ти"/>
      <sheetName val="Анализ с-ст-ти"/>
      <sheetName val="Вспом.расчеты"/>
      <sheetName val="План производства"/>
      <sheetName val="План сбыта"/>
      <sheetName val="График 2006 год"/>
      <sheetName val="График 2007 год"/>
      <sheetName val="Баланс прибылей"/>
      <sheetName val="cash-flow"/>
      <sheetName val="Форма №1"/>
      <sheetName val="Форма №2"/>
      <sheetName val="Врем.смета"/>
      <sheetName val="Форма №3"/>
      <sheetName val="Приобретение О.С."/>
      <sheetName val="Лист1"/>
      <sheetName val="Лизинг"/>
      <sheetName val="Кредит КБ"/>
      <sheetName val="Кредит СЗБ (А-Ф)"/>
      <sheetName val="Кредит доп"/>
      <sheetName val="Кредит доп2"/>
      <sheetName val="Шт.расп.Блоки"/>
      <sheetName val="Шт.расп.АУП"/>
      <sheetName val="Шт.расп.Вспом.персонал"/>
      <sheetName val="Сводное штатное расписание"/>
      <sheetName val="Шт.расп.Армир.эл."/>
    </sheetNames>
    <sheetDataSet>
      <sheetData sheetId="0" refreshError="1"/>
      <sheetData sheetId="1" refreshError="1">
        <row r="45">
          <cell r="P45">
            <v>140</v>
          </cell>
        </row>
        <row r="47">
          <cell r="P47">
            <v>0.15</v>
          </cell>
        </row>
        <row r="48">
          <cell r="P48">
            <v>0.16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"/>
      <sheetName val="БТА"/>
      <sheetName val="ККБ"/>
      <sheetName val="год"/>
      <sheetName val="деньги"/>
      <sheetName val="объекты общества"/>
      <sheetName val="расторжения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4 башни (п1)</v>
          </cell>
          <cell r="G2">
            <v>131000</v>
          </cell>
        </row>
        <row r="3">
          <cell r="F3" t="str">
            <v>4 башни (п2)</v>
          </cell>
          <cell r="G3">
            <v>131700</v>
          </cell>
        </row>
        <row r="4">
          <cell r="F4" t="str">
            <v>VIP</v>
          </cell>
          <cell r="G4">
            <v>69300</v>
          </cell>
        </row>
        <row r="5">
          <cell r="F5" t="str">
            <v>Абая</v>
          </cell>
          <cell r="G5">
            <v>107700</v>
          </cell>
        </row>
        <row r="6">
          <cell r="F6" t="str">
            <v>аблайхана квартиры</v>
          </cell>
          <cell r="G6">
            <v>78000</v>
          </cell>
        </row>
        <row r="7">
          <cell r="F7" t="str">
            <v>алтын-орда квартиры</v>
          </cell>
          <cell r="G7">
            <v>150300</v>
          </cell>
        </row>
        <row r="8">
          <cell r="F8" t="str">
            <v>алтын-орда офисы</v>
          </cell>
          <cell r="G8">
            <v>109400</v>
          </cell>
        </row>
        <row r="9">
          <cell r="F9" t="str">
            <v>бабочка</v>
          </cell>
          <cell r="G9">
            <v>82900</v>
          </cell>
        </row>
        <row r="10">
          <cell r="F10" t="str">
            <v>бараева</v>
          </cell>
          <cell r="G10">
            <v>61000</v>
          </cell>
        </row>
        <row r="11">
          <cell r="F11" t="str">
            <v>бараева2оч</v>
          </cell>
          <cell r="G11">
            <v>100467</v>
          </cell>
        </row>
        <row r="12">
          <cell r="F12" t="str">
            <v>бигельдинова квартиры</v>
          </cell>
          <cell r="G12">
            <v>137700</v>
          </cell>
        </row>
        <row r="13">
          <cell r="F13" t="str">
            <v>бигельдинова офисы</v>
          </cell>
          <cell r="G13">
            <v>162100</v>
          </cell>
        </row>
        <row r="14">
          <cell r="F14" t="str">
            <v>встр.Им.нечет.</v>
          </cell>
          <cell r="G14">
            <v>143400</v>
          </cell>
        </row>
        <row r="15">
          <cell r="A15">
            <v>130</v>
          </cell>
          <cell r="F15" t="str">
            <v>евразия</v>
          </cell>
          <cell r="G15">
            <v>69600</v>
          </cell>
        </row>
        <row r="16">
          <cell r="F16" t="str">
            <v>иманова гаражи</v>
          </cell>
          <cell r="G16">
            <v>38600</v>
          </cell>
        </row>
        <row r="17">
          <cell r="F17" t="str">
            <v>иманова квартиры</v>
          </cell>
          <cell r="G17">
            <v>64000</v>
          </cell>
        </row>
        <row r="18">
          <cell r="F18" t="str">
            <v>иманова коттеджи</v>
          </cell>
          <cell r="G18">
            <v>69200</v>
          </cell>
        </row>
        <row r="19">
          <cell r="F19" t="str">
            <v>Иманова неч. квартиры</v>
          </cell>
          <cell r="G19">
            <v>118200</v>
          </cell>
        </row>
        <row r="20">
          <cell r="F20" t="str">
            <v>иманова офисы</v>
          </cell>
          <cell r="G20">
            <v>77000</v>
          </cell>
        </row>
        <row r="21">
          <cell r="F21" t="str">
            <v>им-респ квартиры</v>
          </cell>
          <cell r="G21">
            <v>80100</v>
          </cell>
        </row>
        <row r="22">
          <cell r="F22" t="str">
            <v>им-респ офисы</v>
          </cell>
          <cell r="G22">
            <v>55000</v>
          </cell>
        </row>
        <row r="23">
          <cell r="F23" t="str">
            <v>кенесары квартиры</v>
          </cell>
          <cell r="G23">
            <v>84500</v>
          </cell>
        </row>
        <row r="24">
          <cell r="F24" t="str">
            <v>кенесары офисы</v>
          </cell>
          <cell r="G24">
            <v>84500</v>
          </cell>
        </row>
        <row r="25">
          <cell r="F25" t="str">
            <v>Набережная</v>
          </cell>
          <cell r="G25">
            <v>81000</v>
          </cell>
        </row>
        <row r="26">
          <cell r="F26" t="str">
            <v>отрар</v>
          </cell>
          <cell r="G26">
            <v>189900</v>
          </cell>
        </row>
        <row r="27">
          <cell r="F27" t="str">
            <v>офисы абая</v>
          </cell>
          <cell r="G27">
            <v>90000</v>
          </cell>
        </row>
        <row r="28">
          <cell r="F28" t="str">
            <v>чубары гаражи</v>
          </cell>
          <cell r="G28">
            <v>48800</v>
          </cell>
        </row>
        <row r="29">
          <cell r="F29" t="str">
            <v>чубары квартиры</v>
          </cell>
          <cell r="G29">
            <v>81900</v>
          </cell>
        </row>
        <row r="30">
          <cell r="F30" t="str">
            <v>чубары офисы</v>
          </cell>
          <cell r="G30">
            <v>77200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"/>
      <sheetName val="БТА"/>
      <sheetName val="ККБ"/>
      <sheetName val="год"/>
      <sheetName val="деньги"/>
      <sheetName val="объекты общества"/>
      <sheetName val="расторжения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4 башни (п1)</v>
          </cell>
          <cell r="G2">
            <v>131000</v>
          </cell>
        </row>
        <row r="3">
          <cell r="F3" t="str">
            <v>4 башни (п2)</v>
          </cell>
          <cell r="G3">
            <v>131700</v>
          </cell>
        </row>
        <row r="4">
          <cell r="F4" t="str">
            <v>VIP</v>
          </cell>
          <cell r="G4">
            <v>69300</v>
          </cell>
        </row>
        <row r="5">
          <cell r="F5" t="str">
            <v>Абая</v>
          </cell>
          <cell r="G5">
            <v>107700</v>
          </cell>
        </row>
        <row r="6">
          <cell r="F6" t="str">
            <v>аблайхана квартиры</v>
          </cell>
          <cell r="G6">
            <v>78000</v>
          </cell>
        </row>
        <row r="7">
          <cell r="F7" t="str">
            <v>алтын-орда квартиры</v>
          </cell>
          <cell r="G7">
            <v>150300</v>
          </cell>
        </row>
        <row r="8">
          <cell r="F8" t="str">
            <v>алтын-орда офисы</v>
          </cell>
          <cell r="G8">
            <v>109400</v>
          </cell>
        </row>
        <row r="9">
          <cell r="F9" t="str">
            <v>бабочка</v>
          </cell>
          <cell r="G9">
            <v>82900</v>
          </cell>
        </row>
        <row r="10">
          <cell r="F10" t="str">
            <v>бараева</v>
          </cell>
          <cell r="G10">
            <v>61000</v>
          </cell>
        </row>
        <row r="11">
          <cell r="F11" t="str">
            <v>бараева2оч</v>
          </cell>
          <cell r="G11">
            <v>100467</v>
          </cell>
        </row>
        <row r="12">
          <cell r="F12" t="str">
            <v>бигельдинова квартиры</v>
          </cell>
          <cell r="G12">
            <v>137700</v>
          </cell>
        </row>
        <row r="13">
          <cell r="F13" t="str">
            <v>бигельдинова офисы</v>
          </cell>
          <cell r="G13">
            <v>162100</v>
          </cell>
        </row>
        <row r="14">
          <cell r="F14" t="str">
            <v>встр.Им.нечет.</v>
          </cell>
          <cell r="G14">
            <v>143400</v>
          </cell>
        </row>
        <row r="15">
          <cell r="A15">
            <v>130</v>
          </cell>
          <cell r="F15" t="str">
            <v>евразия</v>
          </cell>
          <cell r="G15">
            <v>69600</v>
          </cell>
        </row>
        <row r="16">
          <cell r="F16" t="str">
            <v>иманова гаражи</v>
          </cell>
          <cell r="G16">
            <v>38600</v>
          </cell>
        </row>
        <row r="17">
          <cell r="F17" t="str">
            <v>иманова квартиры</v>
          </cell>
          <cell r="G17">
            <v>64000</v>
          </cell>
        </row>
        <row r="18">
          <cell r="F18" t="str">
            <v>иманова коттеджи</v>
          </cell>
          <cell r="G18">
            <v>69200</v>
          </cell>
        </row>
        <row r="19">
          <cell r="F19" t="str">
            <v>Иманова неч. квартиры</v>
          </cell>
          <cell r="G19">
            <v>118200</v>
          </cell>
        </row>
        <row r="20">
          <cell r="F20" t="str">
            <v>иманова офисы</v>
          </cell>
          <cell r="G20">
            <v>77000</v>
          </cell>
        </row>
        <row r="21">
          <cell r="F21" t="str">
            <v>им-респ квартиры</v>
          </cell>
          <cell r="G21">
            <v>80100</v>
          </cell>
        </row>
        <row r="22">
          <cell r="F22" t="str">
            <v>им-респ офисы</v>
          </cell>
          <cell r="G22">
            <v>55000</v>
          </cell>
        </row>
        <row r="23">
          <cell r="F23" t="str">
            <v>кенесары квартиры</v>
          </cell>
          <cell r="G23">
            <v>84500</v>
          </cell>
        </row>
        <row r="24">
          <cell r="F24" t="str">
            <v>кенесары офисы</v>
          </cell>
          <cell r="G24">
            <v>84500</v>
          </cell>
        </row>
        <row r="25">
          <cell r="F25" t="str">
            <v>Набережная</v>
          </cell>
          <cell r="G25">
            <v>81000</v>
          </cell>
        </row>
        <row r="26">
          <cell r="F26" t="str">
            <v>отрар</v>
          </cell>
          <cell r="G26">
            <v>189900</v>
          </cell>
        </row>
        <row r="27">
          <cell r="F27" t="str">
            <v>офисы абая</v>
          </cell>
          <cell r="G27">
            <v>90000</v>
          </cell>
        </row>
        <row r="28">
          <cell r="F28" t="str">
            <v>чубары гаражи</v>
          </cell>
          <cell r="G28">
            <v>48800</v>
          </cell>
        </row>
        <row r="29">
          <cell r="F29" t="str">
            <v>чубары квартиры</v>
          </cell>
          <cell r="G29">
            <v>81900</v>
          </cell>
        </row>
        <row r="30">
          <cell r="F30" t="str">
            <v>чубары офисы</v>
          </cell>
          <cell r="G30">
            <v>77200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"/>
      <sheetName val="БТА"/>
      <sheetName val="ККБ"/>
      <sheetName val="год"/>
      <sheetName val="деньги"/>
      <sheetName val="объекты общества"/>
      <sheetName val="расторжения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4 башни (п1)</v>
          </cell>
          <cell r="G2">
            <v>131000</v>
          </cell>
        </row>
        <row r="3">
          <cell r="F3" t="str">
            <v>4 башни (п2)</v>
          </cell>
          <cell r="G3">
            <v>131700</v>
          </cell>
        </row>
        <row r="4">
          <cell r="F4" t="str">
            <v>VIP</v>
          </cell>
          <cell r="G4">
            <v>69300</v>
          </cell>
        </row>
        <row r="5">
          <cell r="F5" t="str">
            <v>Абая</v>
          </cell>
          <cell r="G5">
            <v>107700</v>
          </cell>
        </row>
        <row r="6">
          <cell r="F6" t="str">
            <v>аблайхана квартиры</v>
          </cell>
          <cell r="G6">
            <v>78000</v>
          </cell>
        </row>
        <row r="7">
          <cell r="F7" t="str">
            <v>алтын-орда квартиры</v>
          </cell>
          <cell r="G7">
            <v>150300</v>
          </cell>
        </row>
        <row r="8">
          <cell r="F8" t="str">
            <v>алтын-орда офисы</v>
          </cell>
          <cell r="G8">
            <v>109400</v>
          </cell>
        </row>
        <row r="9">
          <cell r="F9" t="str">
            <v>бабочка</v>
          </cell>
          <cell r="G9">
            <v>82900</v>
          </cell>
        </row>
        <row r="10">
          <cell r="F10" t="str">
            <v>бараева</v>
          </cell>
          <cell r="G10">
            <v>61000</v>
          </cell>
        </row>
        <row r="11">
          <cell r="F11" t="str">
            <v>бараева2оч</v>
          </cell>
          <cell r="G11">
            <v>100467</v>
          </cell>
        </row>
        <row r="12">
          <cell r="F12" t="str">
            <v>бигельдинова квартиры</v>
          </cell>
          <cell r="G12">
            <v>137700</v>
          </cell>
        </row>
        <row r="13">
          <cell r="F13" t="str">
            <v>бигельдинова офисы</v>
          </cell>
          <cell r="G13">
            <v>162100</v>
          </cell>
        </row>
        <row r="14">
          <cell r="F14" t="str">
            <v>встр.Им.нечет.</v>
          </cell>
          <cell r="G14">
            <v>143400</v>
          </cell>
        </row>
        <row r="15">
          <cell r="A15">
            <v>130</v>
          </cell>
          <cell r="F15" t="str">
            <v>евразия</v>
          </cell>
          <cell r="G15">
            <v>69600</v>
          </cell>
        </row>
        <row r="16">
          <cell r="F16" t="str">
            <v>иманова гаражи</v>
          </cell>
          <cell r="G16">
            <v>38600</v>
          </cell>
        </row>
        <row r="17">
          <cell r="F17" t="str">
            <v>иманова квартиры</v>
          </cell>
          <cell r="G17">
            <v>64000</v>
          </cell>
        </row>
        <row r="18">
          <cell r="F18" t="str">
            <v>иманова коттеджи</v>
          </cell>
          <cell r="G18">
            <v>69200</v>
          </cell>
        </row>
        <row r="19">
          <cell r="F19" t="str">
            <v>Иманова неч. квартиры</v>
          </cell>
          <cell r="G19">
            <v>118200</v>
          </cell>
        </row>
        <row r="20">
          <cell r="F20" t="str">
            <v>иманова офисы</v>
          </cell>
          <cell r="G20">
            <v>77000</v>
          </cell>
        </row>
        <row r="21">
          <cell r="F21" t="str">
            <v>им-респ квартиры</v>
          </cell>
          <cell r="G21">
            <v>80100</v>
          </cell>
        </row>
        <row r="22">
          <cell r="F22" t="str">
            <v>им-респ офисы</v>
          </cell>
          <cell r="G22">
            <v>55000</v>
          </cell>
        </row>
        <row r="23">
          <cell r="F23" t="str">
            <v>кенесары квартиры</v>
          </cell>
          <cell r="G23">
            <v>84500</v>
          </cell>
        </row>
        <row r="24">
          <cell r="F24" t="str">
            <v>кенесары офисы</v>
          </cell>
          <cell r="G24">
            <v>84500</v>
          </cell>
        </row>
        <row r="25">
          <cell r="F25" t="str">
            <v>Набережная</v>
          </cell>
          <cell r="G25">
            <v>81000</v>
          </cell>
        </row>
        <row r="26">
          <cell r="F26" t="str">
            <v>отрар</v>
          </cell>
          <cell r="G26">
            <v>189900</v>
          </cell>
        </row>
        <row r="27">
          <cell r="F27" t="str">
            <v>офисы абая</v>
          </cell>
          <cell r="G27">
            <v>90000</v>
          </cell>
        </row>
        <row r="28">
          <cell r="F28" t="str">
            <v>чубары гаражи</v>
          </cell>
          <cell r="G28">
            <v>48800</v>
          </cell>
        </row>
        <row r="29">
          <cell r="F29" t="str">
            <v>чубары квартиры</v>
          </cell>
          <cell r="G29">
            <v>81900</v>
          </cell>
        </row>
        <row r="30">
          <cell r="F30" t="str">
            <v>чубары офисы</v>
          </cell>
          <cell r="G30">
            <v>77200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поки1"/>
      <sheetName val="ф3 2"/>
      <sheetName val="ф2 3"/>
      <sheetName val="Площади 4"/>
      <sheetName val="Кап.затр 5"/>
      <sheetName val="Доходы 6"/>
      <sheetName val="кредит 7"/>
      <sheetName val="Аморт 8"/>
      <sheetName val="Пост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показ"/>
      <sheetName val="ОС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кредит"/>
      <sheetName val="График стр."/>
      <sheetName val="ФХД АФ"/>
      <sheetName val="Cash пр"/>
      <sheetName val="IRR NPV"/>
      <sheetName val="Tornado"/>
    </sheetNames>
    <sheetDataSet>
      <sheetData sheetId="0" refreshError="1">
        <row r="6">
          <cell r="C6">
            <v>442.47787610619474</v>
          </cell>
        </row>
        <row r="10">
          <cell r="C10">
            <v>75600</v>
          </cell>
        </row>
        <row r="11">
          <cell r="C11">
            <v>32400</v>
          </cell>
        </row>
        <row r="12">
          <cell r="C12">
            <v>367.08209105484542</v>
          </cell>
        </row>
      </sheetData>
      <sheetData sheetId="1" refreshError="1">
        <row r="27">
          <cell r="D27">
            <v>1022552.6843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показ"/>
      <sheetName val="ОС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кредит"/>
      <sheetName val="График стр."/>
      <sheetName val="ФХД АФ"/>
      <sheetName val="Cash пр"/>
      <sheetName val="IRR NPV"/>
      <sheetName val="Tornado"/>
    </sheetNames>
    <sheetDataSet>
      <sheetData sheetId="0" refreshError="1">
        <row r="6">
          <cell r="C6">
            <v>442.47787610619474</v>
          </cell>
        </row>
        <row r="10">
          <cell r="C10">
            <v>75600</v>
          </cell>
        </row>
        <row r="11">
          <cell r="C11">
            <v>32400</v>
          </cell>
        </row>
        <row r="12">
          <cell r="C12">
            <v>367.08209105484542</v>
          </cell>
        </row>
      </sheetData>
      <sheetData sheetId="1" refreshError="1">
        <row r="27">
          <cell r="D27">
            <v>1022552.6843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показ"/>
      <sheetName val="ОС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кредит"/>
      <sheetName val="График стр."/>
      <sheetName val="ФХД АФ"/>
      <sheetName val="Cash пр"/>
      <sheetName val="IRR NPV"/>
      <sheetName val="Tornado"/>
    </sheetNames>
    <sheetDataSet>
      <sheetData sheetId="0" refreshError="1">
        <row r="6">
          <cell r="C6">
            <v>442.47787610619474</v>
          </cell>
        </row>
        <row r="10">
          <cell r="C10">
            <v>75600</v>
          </cell>
        </row>
        <row r="11">
          <cell r="C11">
            <v>32400</v>
          </cell>
        </row>
        <row r="12">
          <cell r="C12">
            <v>367.08209105484542</v>
          </cell>
        </row>
      </sheetData>
      <sheetData sheetId="1" refreshError="1">
        <row r="27">
          <cell r="D27">
            <v>1022552.6843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и сбыт"/>
      <sheetName val="Прямые затраты"/>
      <sheetName val="Персонал"/>
      <sheetName val="ГСМ Налоги"/>
      <sheetName val="Амортизация"/>
      <sheetName val="Приобретение ОС"/>
      <sheetName val="Временные расходы"/>
      <sheetName val="Пост расходы"/>
      <sheetName val="График"/>
      <sheetName val="ОПиУ"/>
      <sheetName val="ОДДС"/>
      <sheetName val="Эффективность"/>
    </sheetNames>
    <sheetDataSet>
      <sheetData sheetId="0">
        <row r="2">
          <cell r="C2">
            <v>218700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и сбыт"/>
      <sheetName val="Прямые затраты"/>
      <sheetName val="Персонал"/>
      <sheetName val="ГСМ Налоги"/>
      <sheetName val="Амортизация"/>
      <sheetName val="Приобретение ОС"/>
      <sheetName val="Временные расходы"/>
      <sheetName val="Пост расходы"/>
      <sheetName val="График"/>
      <sheetName val="ОПиУ"/>
      <sheetName val="ОДДС"/>
      <sheetName val="Эффективность"/>
    </sheetNames>
    <sheetDataSet>
      <sheetData sheetId="0">
        <row r="2">
          <cell r="C2">
            <v>218700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и сбыт"/>
      <sheetName val="Прямые затраты"/>
      <sheetName val="Персонал"/>
      <sheetName val="ГСМ Налоги"/>
      <sheetName val="Амортизация"/>
      <sheetName val="Приобретение ОС"/>
      <sheetName val="Временные расходы"/>
      <sheetName val="Пост расходы"/>
      <sheetName val="График"/>
      <sheetName val="ОПиУ"/>
      <sheetName val="ОДДС"/>
      <sheetName val="Эффективность"/>
    </sheetNames>
    <sheetDataSet>
      <sheetData sheetId="0">
        <row r="2">
          <cell r="C2">
            <v>218700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 п"/>
      <sheetName val="Исх"/>
      <sheetName val="ФОТ"/>
      <sheetName val="кр"/>
      <sheetName val="План"/>
      <sheetName val="ф2"/>
      <sheetName val="Ф3"/>
      <sheetName val="Пер"/>
      <sheetName val="Пост"/>
      <sheetName val="Инв"/>
      <sheetName val="NPV"/>
      <sheetName val="График"/>
      <sheetName val="Пост."/>
    </sheetNames>
    <sheetDataSet>
      <sheetData sheetId="0" refreshError="1"/>
      <sheetData sheetId="1">
        <row r="9">
          <cell r="C9">
            <v>0.13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"/>
      <sheetName val="Ф3"/>
      <sheetName val="ф2"/>
      <sheetName val="кр"/>
      <sheetName val="График"/>
      <sheetName val="пост"/>
      <sheetName val="безубыт"/>
      <sheetName val="сметы работ"/>
      <sheetName val="исх"/>
      <sheetName val="штат"/>
      <sheetName val="дох"/>
      <sheetName val="расх матер"/>
      <sheetName val="амор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 п"/>
      <sheetName val="Исх"/>
      <sheetName val="ФОТ"/>
      <sheetName val="кр"/>
      <sheetName val="План"/>
      <sheetName val="ф2"/>
      <sheetName val="Ф3"/>
      <sheetName val="Пост"/>
      <sheetName val="Инв"/>
      <sheetName val="безубыт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>
        <row r="9">
          <cell r="C9">
            <v>26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>
        <row r="9">
          <cell r="C9">
            <v>26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>
        <row r="9">
          <cell r="C9">
            <v>26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Риски"/>
      <sheetName val="Осн. пара"/>
      <sheetName val="Оценка "/>
      <sheetName val="Модель"/>
      <sheetName val="IRR NPV"/>
      <sheetName val="фин пок СК 1"/>
      <sheetName val="фин пок 1"/>
      <sheetName val="Осн пар Свод"/>
      <sheetName val="2Ф"/>
      <sheetName val="3Ф"/>
      <sheetName val="Граф стр"/>
      <sheetName val="кредит с БРК"/>
      <sheetName val="Норм"/>
      <sheetName val="Пост Рх"/>
      <sheetName val="Глины"/>
      <sheetName val="Рас по тр-ту"/>
      <sheetName val="ЗП"/>
      <sheetName val="Амор"/>
      <sheetName val="Стр. фин"/>
      <sheetName val="Свод кредиты"/>
      <sheetName val="Об пр-ва"/>
      <sheetName val="влиян топл"/>
      <sheetName val="кредит"/>
      <sheetName val="ОС"/>
      <sheetName val="констр"/>
      <sheetName val="под"/>
      <sheetName val="График кредит"/>
      <sheetName val="Лист1"/>
      <sheetName val="Себест-ть"/>
      <sheetName val="Граф строит"/>
      <sheetName val="обоснование"/>
      <sheetName val="цены"/>
      <sheetName val="Ф3 для АФ"/>
      <sheetName val="3A для АФ"/>
      <sheetName val="Ф2 для А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F9">
            <v>15.920769635750389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Риски"/>
      <sheetName val="Осн. пара"/>
      <sheetName val="Оценка "/>
      <sheetName val="Модель"/>
      <sheetName val="IRR NPV"/>
      <sheetName val="фин пок СК 1"/>
      <sheetName val="фин пок 1"/>
      <sheetName val="Осн пар Свод"/>
      <sheetName val="2Ф"/>
      <sheetName val="3Ф"/>
      <sheetName val="Граф стр"/>
      <sheetName val="кредит с БРК"/>
      <sheetName val="Норм"/>
      <sheetName val="Пост Рх"/>
      <sheetName val="Глины"/>
      <sheetName val="Рас по тр-ту"/>
      <sheetName val="ЗП"/>
      <sheetName val="Амор"/>
      <sheetName val="Стр. фин"/>
      <sheetName val="Свод кредиты"/>
      <sheetName val="Об пр-ва"/>
      <sheetName val="влиян топл"/>
      <sheetName val="кредит"/>
      <sheetName val="ОС"/>
      <sheetName val="констр"/>
      <sheetName val="под"/>
      <sheetName val="График кредит"/>
      <sheetName val="Лист1"/>
      <sheetName val="Себест-ть"/>
      <sheetName val="Граф строит"/>
      <sheetName val="обоснование"/>
      <sheetName val="цены"/>
      <sheetName val="Ф3 для АФ"/>
      <sheetName val="3A для АФ"/>
      <sheetName val="Ф2 для А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F9">
            <v>15.920769635750389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Риски"/>
      <sheetName val="Осн. пара"/>
      <sheetName val="Оценка "/>
      <sheetName val="Модель"/>
      <sheetName val="IRR NPV"/>
      <sheetName val="фин пок СК 1"/>
      <sheetName val="фин пок 1"/>
      <sheetName val="Осн пар Свод"/>
      <sheetName val="2Ф"/>
      <sheetName val="3Ф"/>
      <sheetName val="Граф стр"/>
      <sheetName val="кредит с БРК"/>
      <sheetName val="Норм"/>
      <sheetName val="Пост Рх"/>
      <sheetName val="Глины"/>
      <sheetName val="Рас по тр-ту"/>
      <sheetName val="ЗП"/>
      <sheetName val="Амор"/>
      <sheetName val="Стр. фин"/>
      <sheetName val="Свод кредиты"/>
      <sheetName val="Об пр-ва"/>
      <sheetName val="влиян топл"/>
      <sheetName val="кредит"/>
      <sheetName val="ОС"/>
      <sheetName val="констр"/>
      <sheetName val="под"/>
      <sheetName val="График кредит"/>
      <sheetName val="Лист1"/>
      <sheetName val="Себест-ть"/>
      <sheetName val="Граф строит"/>
      <sheetName val="обоснование"/>
      <sheetName val="цены"/>
      <sheetName val="Ф3 для АФ"/>
      <sheetName val="3A для АФ"/>
      <sheetName val="Ф2 для А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F9">
            <v>15.920769635750389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дание"/>
      <sheetName val="NPV"/>
      <sheetName val="IRRa"/>
      <sheetName val="IRRb"/>
    </sheetNames>
    <sheetDataSet>
      <sheetData sheetId="0"/>
      <sheetData sheetId="1">
        <row r="18">
          <cell r="F18">
            <v>-1000000</v>
          </cell>
        </row>
      </sheetData>
      <sheetData sheetId="2"/>
      <sheetData sheetId="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_Д"/>
      <sheetName val="Граф_осв"/>
      <sheetName val="L-1"/>
      <sheetName val="L-2"/>
      <sheetName val="g-1"/>
      <sheetName val="Займы"/>
      <sheetName val="АО"/>
      <sheetName val="СС"/>
      <sheetName val="Стр_СС"/>
      <sheetName val="Н"/>
      <sheetName val="Дох"/>
      <sheetName val="Стр_Дох"/>
      <sheetName val="Приб"/>
      <sheetName val="Потоки"/>
      <sheetName val="NPV "/>
      <sheetName val="Анализ"/>
      <sheetName val="Чувств"/>
      <sheetName val="Коэфф"/>
      <sheetName val="Зал"/>
      <sheetName val="Графики"/>
    </sheetNames>
    <sheetDataSet>
      <sheetData sheetId="0" refreshError="1"/>
      <sheetData sheetId="1" refreshError="1"/>
      <sheetData sheetId="2" refreshError="1">
        <row r="5">
          <cell r="B5">
            <v>12450000</v>
          </cell>
        </row>
        <row r="6">
          <cell r="B6">
            <v>0.1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Исх докум"/>
      <sheetName val="Указатель"/>
      <sheetName val="Б1"/>
      <sheetName val="О1"/>
      <sheetName val="Б2"/>
      <sheetName val="О2"/>
      <sheetName val="Б3!!!"/>
      <sheetName val="О3!!!"/>
      <sheetName val="Исх.1"/>
      <sheetName val="Исх.2"/>
      <sheetName val="Исх.3!!!"/>
      <sheetName val="Нетто1"/>
      <sheetName val="Нетто2"/>
      <sheetName val="Нетто3!!!"/>
      <sheetName val="Гориз"/>
      <sheetName val="Верт!!!"/>
      <sheetName val="К-ф!!!"/>
      <sheetName val="Активы (размещ)!!!"/>
      <sheetName val="Уровень показателей!!!"/>
      <sheetName val="Фин. ресурсы!!!"/>
      <sheetName val="Наличие об ср-в!!!"/>
      <sheetName val="Кт!!!"/>
      <sheetName val="Дин. оборотн. ср-в!!!"/>
      <sheetName val="Дт"/>
      <sheetName val="Ликв баланса!!!"/>
      <sheetName val="Самофинанс!!!"/>
      <sheetName val="Рынок сырья"/>
      <sheetName val="Вид продукции"/>
      <sheetName val="Справка_НБ"/>
      <sheetName val="Анализ"/>
      <sheetName val="Показатели"/>
      <sheetName val="Модуль2"/>
      <sheetName val="Аванс кап"/>
      <sheetName val="Текст"/>
    </sheetNames>
    <sheetDataSet>
      <sheetData sheetId="0" refreshError="1"/>
      <sheetData sheetId="1" refreshError="1"/>
      <sheetData sheetId="2" refreshError="1"/>
      <sheetData sheetId="3">
        <row r="6">
          <cell r="B6" t="str">
            <v>услуги по аренде машин оборудования без оператора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</sheetData>
      <sheetData sheetId="4" refreshError="1"/>
      <sheetData sheetId="5" refreshError="1"/>
      <sheetData sheetId="6" refreshError="1"/>
      <sheetData sheetId="7">
        <row r="58">
          <cell r="C58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8">
          <cell r="E18" t="e">
            <v>#DIV/0!</v>
          </cell>
        </row>
      </sheetData>
      <sheetData sheetId="20" refreshError="1"/>
      <sheetData sheetId="21" refreshError="1"/>
      <sheetData sheetId="22" refreshError="1"/>
      <sheetData sheetId="23">
        <row r="17">
          <cell r="B17">
            <v>0</v>
          </cell>
          <cell r="F17">
            <v>0</v>
          </cell>
        </row>
        <row r="18">
          <cell r="B18">
            <v>0</v>
          </cell>
          <cell r="F18">
            <v>26676.6</v>
          </cell>
        </row>
        <row r="19">
          <cell r="B19">
            <v>0</v>
          </cell>
          <cell r="F19">
            <v>8.1999999999999993</v>
          </cell>
        </row>
        <row r="20">
          <cell r="B20">
            <v>0</v>
          </cell>
          <cell r="F20">
            <v>0</v>
          </cell>
        </row>
        <row r="25">
          <cell r="B25">
            <v>0</v>
          </cell>
          <cell r="F25">
            <v>296249.3</v>
          </cell>
        </row>
        <row r="26">
          <cell r="B26">
            <v>0</v>
          </cell>
          <cell r="F26">
            <v>1718930</v>
          </cell>
        </row>
        <row r="27">
          <cell r="B27">
            <v>0</v>
          </cell>
          <cell r="F27">
            <v>0</v>
          </cell>
        </row>
        <row r="28">
          <cell r="B28">
            <v>0</v>
          </cell>
          <cell r="F28">
            <v>0</v>
          </cell>
        </row>
        <row r="29">
          <cell r="B29">
            <v>0</v>
          </cell>
          <cell r="F29">
            <v>11298.7</v>
          </cell>
        </row>
        <row r="30">
          <cell r="B30">
            <v>0</v>
          </cell>
          <cell r="F30">
            <v>0</v>
          </cell>
        </row>
        <row r="31">
          <cell r="B31">
            <v>0</v>
          </cell>
          <cell r="F31">
            <v>12793.8</v>
          </cell>
        </row>
        <row r="33">
          <cell r="B33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Коэфф"/>
      <sheetName val="Ф2"/>
      <sheetName val="Ф3"/>
      <sheetName val="Кредит"/>
      <sheetName val="Перемен"/>
      <sheetName val="Постоян"/>
      <sheetName val="Себст"/>
      <sheetName val="Безуб"/>
      <sheetName val="Смета"/>
      <sheetName val="Инвест"/>
      <sheetName val="Штат"/>
      <sheetName val="План пр-ва"/>
      <sheetName val="Продаж"/>
      <sheetName val="Налог"/>
    </sheetNames>
    <sheetDataSet>
      <sheetData sheetId="0">
        <row r="9">
          <cell r="C9">
            <v>165</v>
          </cell>
        </row>
        <row r="11">
          <cell r="C11">
            <v>1332.5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>
        <row r="6">
          <cell r="A6" t="str">
            <v>Мраморно-цементная плитка Bretonterastone®</v>
          </cell>
        </row>
      </sheetData>
      <sheetData sheetId="13" refreshError="1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 refreshError="1">
        <row r="2">
          <cell r="C2">
            <v>32.173913043478265</v>
          </cell>
        </row>
        <row r="4">
          <cell r="C4">
            <v>127</v>
          </cell>
        </row>
        <row r="6">
          <cell r="C6">
            <v>5000000</v>
          </cell>
        </row>
        <row r="7">
          <cell r="C7">
            <v>60000000</v>
          </cell>
        </row>
        <row r="8">
          <cell r="C8">
            <v>161</v>
          </cell>
        </row>
        <row r="13">
          <cell r="C13">
            <v>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FF0000"/>
  </sheetPr>
  <dimension ref="A1:AY126"/>
  <sheetViews>
    <sheetView showGridLines="0" showZeros="0" tabSelected="1" workbookViewId="0">
      <pane xSplit="2" ySplit="6" topLeftCell="C7" activePane="bottomRight" state="frozen"/>
      <selection activeCell="A34" sqref="A34"/>
      <selection pane="topRight" activeCell="A34" sqref="A34"/>
      <selection pane="bottomLeft" activeCell="A34" sqref="A34"/>
      <selection pane="bottomRight" activeCell="G4" sqref="G4"/>
    </sheetView>
  </sheetViews>
  <sheetFormatPr defaultColWidth="8.5703125" defaultRowHeight="12.75" outlineLevelRow="1" outlineLevelCol="1"/>
  <cols>
    <col min="1" max="1" width="43.85546875" style="49" customWidth="1"/>
    <col min="2" max="2" width="10.140625" style="50" customWidth="1"/>
    <col min="3" max="14" width="7.5703125" style="6" customWidth="1" outlineLevel="1"/>
    <col min="15" max="46" width="8.7109375" style="7" customWidth="1"/>
    <col min="47" max="47" width="8.5703125" style="7" customWidth="1"/>
    <col min="48" max="48" width="8.7109375" style="7" customWidth="1"/>
    <col min="49" max="49" width="8.5703125" style="7" customWidth="1"/>
    <col min="50" max="51" width="7.85546875" style="8" bestFit="1" customWidth="1"/>
    <col min="52" max="16384" width="8.5703125" style="8"/>
  </cols>
  <sheetData>
    <row r="1" spans="1:51">
      <c r="A1" s="51" t="s">
        <v>137</v>
      </c>
      <c r="B1" s="1"/>
      <c r="C1" s="2"/>
      <c r="D1" s="2"/>
      <c r="E1" s="2"/>
      <c r="F1" s="2"/>
      <c r="G1" s="2"/>
      <c r="H1" s="4"/>
      <c r="I1" s="4"/>
      <c r="J1" s="4"/>
      <c r="K1" s="4"/>
      <c r="L1" s="4"/>
      <c r="M1" s="5"/>
    </row>
    <row r="2" spans="1:51" hidden="1" outlineLevel="1">
      <c r="A2" s="9">
        <f>MAX(C35:AW35)</f>
        <v>0</v>
      </c>
      <c r="B2" s="10">
        <f>MIN(C35:AY35)</f>
        <v>0</v>
      </c>
      <c r="C2" s="2"/>
      <c r="D2" s="2"/>
      <c r="E2" s="2"/>
      <c r="F2" s="2"/>
      <c r="G2" s="2"/>
      <c r="H2" s="4"/>
      <c r="I2" s="4"/>
      <c r="J2" s="4"/>
      <c r="K2" s="4"/>
      <c r="L2" s="4"/>
      <c r="M2" s="5"/>
    </row>
    <row r="3" spans="1:51" collapsed="1">
      <c r="A3" s="9"/>
      <c r="B3" s="10"/>
      <c r="C3" s="2"/>
      <c r="D3" s="2"/>
      <c r="E3" s="2"/>
      <c r="F3" s="2"/>
      <c r="G3" s="2"/>
      <c r="H3" s="4"/>
      <c r="I3" s="4"/>
      <c r="J3" s="4"/>
      <c r="K3" s="4"/>
      <c r="L3" s="4"/>
      <c r="M3" s="5"/>
    </row>
    <row r="4" spans="1:51">
      <c r="A4" s="11"/>
      <c r="B4" s="12">
        <f>Исх!$C$9</f>
        <v>0</v>
      </c>
      <c r="C4" s="2"/>
      <c r="D4" s="2"/>
      <c r="E4" s="3"/>
      <c r="F4" s="2"/>
      <c r="H4" s="13"/>
      <c r="I4" s="2"/>
      <c r="J4" s="2"/>
      <c r="K4" s="14"/>
      <c r="L4" s="2"/>
      <c r="M4" s="2"/>
    </row>
    <row r="5" spans="1:51" ht="15.75" customHeight="1">
      <c r="A5" s="219" t="s">
        <v>3</v>
      </c>
      <c r="B5" s="221" t="s">
        <v>1</v>
      </c>
      <c r="C5" s="221">
        <v>2016</v>
      </c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16">
        <v>2017</v>
      </c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8"/>
      <c r="AC5" s="216">
        <v>2018</v>
      </c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8"/>
      <c r="AP5" s="216">
        <v>2019</v>
      </c>
      <c r="AQ5" s="217"/>
      <c r="AR5" s="217"/>
      <c r="AS5" s="217"/>
      <c r="AT5" s="218"/>
      <c r="AU5" s="216">
        <v>2020</v>
      </c>
      <c r="AV5" s="217"/>
      <c r="AW5" s="217"/>
      <c r="AX5" s="217"/>
      <c r="AY5" s="218"/>
    </row>
    <row r="6" spans="1:51">
      <c r="A6" s="220"/>
      <c r="B6" s="221"/>
      <c r="C6" s="16">
        <v>1</v>
      </c>
      <c r="D6" s="16">
        <f>C6+1</f>
        <v>2</v>
      </c>
      <c r="E6" s="16">
        <f t="shared" ref="E6:N6" si="0">D6+1</f>
        <v>3</v>
      </c>
      <c r="F6" s="16">
        <f t="shared" si="0"/>
        <v>4</v>
      </c>
      <c r="G6" s="16">
        <f t="shared" si="0"/>
        <v>5</v>
      </c>
      <c r="H6" s="16">
        <f t="shared" si="0"/>
        <v>6</v>
      </c>
      <c r="I6" s="16">
        <f t="shared" si="0"/>
        <v>7</v>
      </c>
      <c r="J6" s="16">
        <f t="shared" si="0"/>
        <v>8</v>
      </c>
      <c r="K6" s="16">
        <f t="shared" si="0"/>
        <v>9</v>
      </c>
      <c r="L6" s="16">
        <f t="shared" si="0"/>
        <v>10</v>
      </c>
      <c r="M6" s="16">
        <f t="shared" si="0"/>
        <v>11</v>
      </c>
      <c r="N6" s="16">
        <f t="shared" si="0"/>
        <v>12</v>
      </c>
      <c r="O6" s="15" t="s">
        <v>1</v>
      </c>
      <c r="P6" s="16">
        <v>1</v>
      </c>
      <c r="Q6" s="16">
        <f>P6+1</f>
        <v>2</v>
      </c>
      <c r="R6" s="16">
        <f t="shared" ref="R6" si="1">Q6+1</f>
        <v>3</v>
      </c>
      <c r="S6" s="16">
        <f t="shared" ref="S6" si="2">R6+1</f>
        <v>4</v>
      </c>
      <c r="T6" s="16">
        <f t="shared" ref="T6" si="3">S6+1</f>
        <v>5</v>
      </c>
      <c r="U6" s="16">
        <f t="shared" ref="U6" si="4">T6+1</f>
        <v>6</v>
      </c>
      <c r="V6" s="16">
        <f t="shared" ref="V6" si="5">U6+1</f>
        <v>7</v>
      </c>
      <c r="W6" s="16">
        <f t="shared" ref="W6" si="6">V6+1</f>
        <v>8</v>
      </c>
      <c r="X6" s="16">
        <f t="shared" ref="X6" si="7">W6+1</f>
        <v>9</v>
      </c>
      <c r="Y6" s="16">
        <f t="shared" ref="Y6" si="8">X6+1</f>
        <v>10</v>
      </c>
      <c r="Z6" s="16">
        <f t="shared" ref="Z6" si="9">Y6+1</f>
        <v>11</v>
      </c>
      <c r="AA6" s="16">
        <v>12</v>
      </c>
      <c r="AB6" s="211" t="s">
        <v>1</v>
      </c>
      <c r="AC6" s="16">
        <v>1</v>
      </c>
      <c r="AD6" s="16">
        <f>AC6+1</f>
        <v>2</v>
      </c>
      <c r="AE6" s="16">
        <f t="shared" ref="AE6" si="10">AD6+1</f>
        <v>3</v>
      </c>
      <c r="AF6" s="16">
        <f t="shared" ref="AF6" si="11">AE6+1</f>
        <v>4</v>
      </c>
      <c r="AG6" s="16">
        <f t="shared" ref="AG6" si="12">AF6+1</f>
        <v>5</v>
      </c>
      <c r="AH6" s="16">
        <f t="shared" ref="AH6" si="13">AG6+1</f>
        <v>6</v>
      </c>
      <c r="AI6" s="16">
        <f t="shared" ref="AI6" si="14">AH6+1</f>
        <v>7</v>
      </c>
      <c r="AJ6" s="16">
        <f t="shared" ref="AJ6" si="15">AI6+1</f>
        <v>8</v>
      </c>
      <c r="AK6" s="16">
        <f t="shared" ref="AK6" si="16">AJ6+1</f>
        <v>9</v>
      </c>
      <c r="AL6" s="16">
        <f t="shared" ref="AL6" si="17">AK6+1</f>
        <v>10</v>
      </c>
      <c r="AM6" s="16">
        <f t="shared" ref="AM6" si="18">AL6+1</f>
        <v>11</v>
      </c>
      <c r="AN6" s="16">
        <v>12</v>
      </c>
      <c r="AO6" s="211" t="s">
        <v>1</v>
      </c>
      <c r="AP6" s="211" t="s">
        <v>160</v>
      </c>
      <c r="AQ6" s="211" t="s">
        <v>161</v>
      </c>
      <c r="AR6" s="211" t="s">
        <v>162</v>
      </c>
      <c r="AS6" s="211" t="s">
        <v>163</v>
      </c>
      <c r="AT6" s="211" t="s">
        <v>1</v>
      </c>
      <c r="AU6" s="211" t="s">
        <v>160</v>
      </c>
      <c r="AV6" s="211" t="s">
        <v>161</v>
      </c>
      <c r="AW6" s="211" t="s">
        <v>162</v>
      </c>
      <c r="AX6" s="211" t="s">
        <v>163</v>
      </c>
      <c r="AY6" s="211" t="s">
        <v>1</v>
      </c>
    </row>
    <row r="7" spans="1:51" s="20" customFormat="1" ht="25.5">
      <c r="A7" s="17" t="s">
        <v>5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</row>
    <row r="8" spans="1:51" s="20" customFormat="1">
      <c r="A8" s="21" t="s">
        <v>11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</row>
    <row r="9" spans="1:51" s="20" customFormat="1">
      <c r="A9" s="25" t="s">
        <v>19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</row>
    <row r="10" spans="1:51">
      <c r="A10" s="27"/>
      <c r="B10" s="26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8"/>
      <c r="AV10" s="28"/>
      <c r="AW10" s="28"/>
      <c r="AX10" s="28"/>
      <c r="AY10" s="28"/>
    </row>
    <row r="11" spans="1:51">
      <c r="A11" s="27"/>
      <c r="B11" s="26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8"/>
      <c r="AV11" s="28"/>
      <c r="AW11" s="28"/>
      <c r="AX11" s="28"/>
      <c r="AY11" s="28"/>
    </row>
    <row r="12" spans="1:51" s="20" customFormat="1">
      <c r="A12" s="29" t="s">
        <v>6</v>
      </c>
      <c r="B12" s="26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</row>
    <row r="13" spans="1:51">
      <c r="A13" s="27" t="s">
        <v>157</v>
      </c>
      <c r="B13" s="26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8"/>
      <c r="AV13" s="28"/>
      <c r="AW13" s="28"/>
      <c r="AX13" s="28"/>
      <c r="AY13" s="28"/>
    </row>
    <row r="14" spans="1:51">
      <c r="A14" s="27" t="s">
        <v>121</v>
      </c>
      <c r="B14" s="26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8"/>
      <c r="AV14" s="28"/>
      <c r="AW14" s="28"/>
      <c r="AX14" s="28"/>
      <c r="AY14" s="28"/>
    </row>
    <row r="15" spans="1:51">
      <c r="A15" s="27" t="s">
        <v>47</v>
      </c>
      <c r="B15" s="26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31"/>
      <c r="AV15" s="31"/>
      <c r="AW15" s="31"/>
      <c r="AX15" s="31"/>
      <c r="AY15" s="31"/>
    </row>
    <row r="16" spans="1:51">
      <c r="A16" s="27" t="s">
        <v>20</v>
      </c>
      <c r="B16" s="26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8"/>
      <c r="AV16" s="28"/>
      <c r="AW16" s="28"/>
      <c r="AX16" s="28"/>
      <c r="AY16" s="28"/>
    </row>
    <row r="17" spans="1:51">
      <c r="A17" s="27" t="s">
        <v>32</v>
      </c>
      <c r="B17" s="26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8"/>
      <c r="AV17" s="28"/>
      <c r="AW17" s="28"/>
      <c r="AX17" s="28"/>
      <c r="AY17" s="28"/>
    </row>
    <row r="18" spans="1:51" s="20" customFormat="1">
      <c r="A18" s="32" t="s">
        <v>21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</row>
    <row r="19" spans="1:51" s="20" customFormat="1">
      <c r="A19" s="21" t="s">
        <v>22</v>
      </c>
      <c r="B19" s="22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</row>
    <row r="20" spans="1:51" s="20" customFormat="1">
      <c r="A20" s="25" t="s">
        <v>7</v>
      </c>
      <c r="B20" s="26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</row>
    <row r="21" spans="1:51" s="20" customFormat="1">
      <c r="A21" s="25" t="s">
        <v>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</row>
    <row r="22" spans="1:51">
      <c r="A22" s="35"/>
      <c r="B22" s="26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</row>
    <row r="23" spans="1:51" outlineLevel="1">
      <c r="A23" s="35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</row>
    <row r="24" spans="1:51" s="20" customFormat="1">
      <c r="A24" s="36" t="s">
        <v>23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</row>
    <row r="25" spans="1:51" s="39" customFormat="1">
      <c r="A25" s="214" t="s">
        <v>24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</row>
    <row r="26" spans="1:51" s="20" customFormat="1">
      <c r="A26" s="21" t="s">
        <v>25</v>
      </c>
      <c r="B26" s="2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</row>
    <row r="27" spans="1:51" s="20" customFormat="1">
      <c r="A27" s="25" t="s">
        <v>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</row>
    <row r="28" spans="1:51" ht="12.75" customHeight="1">
      <c r="A28" s="35" t="s">
        <v>49</v>
      </c>
      <c r="B28" s="26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</row>
    <row r="29" spans="1:51">
      <c r="A29" s="40" t="s">
        <v>136</v>
      </c>
      <c r="B29" s="26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</row>
    <row r="30" spans="1:51" s="20" customFormat="1">
      <c r="A30" s="25" t="s">
        <v>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</row>
    <row r="31" spans="1:51">
      <c r="A31" s="27" t="s">
        <v>31</v>
      </c>
      <c r="B31" s="26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</row>
    <row r="32" spans="1:51" ht="13.5" customHeight="1">
      <c r="A32" s="35" t="s">
        <v>135</v>
      </c>
      <c r="B32" s="26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31"/>
      <c r="AV32" s="31"/>
      <c r="AW32" s="31"/>
      <c r="AX32" s="31"/>
      <c r="AY32" s="31"/>
    </row>
    <row r="33" spans="1:51" s="20" customFormat="1">
      <c r="A33" s="36" t="s">
        <v>26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</row>
    <row r="34" spans="1:51" s="44" customFormat="1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</row>
    <row r="35" spans="1:51" s="20" customFormat="1">
      <c r="A35" s="45" t="s">
        <v>48</v>
      </c>
      <c r="B35" s="2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</row>
    <row r="36" spans="1:51">
      <c r="A36" s="47"/>
      <c r="B36" s="48"/>
    </row>
    <row r="37" spans="1:51">
      <c r="A37" s="47"/>
      <c r="B37" s="48"/>
    </row>
    <row r="38" spans="1:51">
      <c r="A38" s="47"/>
      <c r="B38" s="48"/>
    </row>
    <row r="39" spans="1:51">
      <c r="A39" s="47"/>
      <c r="B39" s="48"/>
    </row>
    <row r="40" spans="1:51">
      <c r="A40" s="47"/>
      <c r="B40" s="48"/>
    </row>
    <row r="41" spans="1:51">
      <c r="A41" s="47"/>
      <c r="B41" s="48"/>
    </row>
    <row r="42" spans="1:51">
      <c r="A42" s="47"/>
      <c r="B42" s="48"/>
    </row>
    <row r="43" spans="1:51">
      <c r="A43" s="47"/>
      <c r="B43" s="48"/>
    </row>
    <row r="44" spans="1:51">
      <c r="A44" s="47"/>
      <c r="B44" s="48"/>
    </row>
    <row r="45" spans="1:51">
      <c r="A45" s="47"/>
      <c r="B45" s="48"/>
    </row>
    <row r="46" spans="1:51">
      <c r="A46" s="47"/>
      <c r="B46" s="48"/>
    </row>
    <row r="47" spans="1:51">
      <c r="A47" s="47"/>
      <c r="B47" s="48"/>
    </row>
    <row r="48" spans="1:51">
      <c r="A48" s="47"/>
      <c r="B48" s="48"/>
    </row>
    <row r="49" spans="1:2">
      <c r="A49" s="47"/>
      <c r="B49" s="48"/>
    </row>
    <row r="50" spans="1:2">
      <c r="A50" s="47"/>
      <c r="B50" s="48"/>
    </row>
    <row r="51" spans="1:2">
      <c r="A51" s="47"/>
      <c r="B51" s="48"/>
    </row>
    <row r="52" spans="1:2">
      <c r="A52" s="47"/>
      <c r="B52" s="48"/>
    </row>
    <row r="53" spans="1:2">
      <c r="A53" s="47"/>
      <c r="B53" s="48"/>
    </row>
    <row r="54" spans="1:2">
      <c r="A54" s="47"/>
      <c r="B54" s="48"/>
    </row>
    <row r="55" spans="1:2">
      <c r="A55" s="47"/>
      <c r="B55" s="48"/>
    </row>
    <row r="56" spans="1:2">
      <c r="A56" s="47"/>
      <c r="B56" s="48"/>
    </row>
    <row r="57" spans="1:2">
      <c r="A57" s="47"/>
      <c r="B57" s="48"/>
    </row>
    <row r="58" spans="1:2">
      <c r="A58" s="47"/>
      <c r="B58" s="48"/>
    </row>
    <row r="59" spans="1:2">
      <c r="A59" s="47"/>
      <c r="B59" s="48"/>
    </row>
    <row r="60" spans="1:2">
      <c r="A60" s="47"/>
      <c r="B60" s="48"/>
    </row>
    <row r="61" spans="1:2">
      <c r="A61" s="47"/>
      <c r="B61" s="48"/>
    </row>
    <row r="62" spans="1:2">
      <c r="A62" s="47"/>
      <c r="B62" s="48"/>
    </row>
    <row r="63" spans="1:2">
      <c r="A63" s="47"/>
      <c r="B63" s="48"/>
    </row>
    <row r="64" spans="1:2">
      <c r="A64" s="47"/>
      <c r="B64" s="48"/>
    </row>
    <row r="65" spans="1:2">
      <c r="A65" s="47"/>
      <c r="B65" s="48"/>
    </row>
    <row r="66" spans="1:2">
      <c r="A66" s="47"/>
      <c r="B66" s="48"/>
    </row>
    <row r="67" spans="1:2">
      <c r="A67" s="47"/>
      <c r="B67" s="48"/>
    </row>
    <row r="68" spans="1:2">
      <c r="A68" s="47"/>
      <c r="B68" s="48"/>
    </row>
    <row r="69" spans="1:2">
      <c r="A69" s="47"/>
      <c r="B69" s="48"/>
    </row>
    <row r="70" spans="1:2">
      <c r="A70" s="47"/>
      <c r="B70" s="48"/>
    </row>
    <row r="71" spans="1:2">
      <c r="A71" s="47"/>
      <c r="B71" s="48"/>
    </row>
    <row r="72" spans="1:2">
      <c r="A72" s="47"/>
      <c r="B72" s="48"/>
    </row>
    <row r="73" spans="1:2">
      <c r="A73" s="47"/>
      <c r="B73" s="48"/>
    </row>
    <row r="74" spans="1:2">
      <c r="A74" s="47"/>
      <c r="B74" s="48"/>
    </row>
    <row r="75" spans="1:2">
      <c r="A75" s="47"/>
      <c r="B75" s="48"/>
    </row>
    <row r="76" spans="1:2">
      <c r="A76" s="47"/>
      <c r="B76" s="48"/>
    </row>
    <row r="77" spans="1:2">
      <c r="A77" s="47"/>
      <c r="B77" s="48"/>
    </row>
    <row r="78" spans="1:2">
      <c r="A78" s="47"/>
      <c r="B78" s="48"/>
    </row>
    <row r="79" spans="1:2">
      <c r="A79" s="47"/>
      <c r="B79" s="48"/>
    </row>
    <row r="80" spans="1:2">
      <c r="A80" s="47"/>
      <c r="B80" s="48"/>
    </row>
    <row r="81" spans="1:2">
      <c r="A81" s="47"/>
      <c r="B81" s="48"/>
    </row>
    <row r="82" spans="1:2">
      <c r="A82" s="47"/>
      <c r="B82" s="48"/>
    </row>
    <row r="83" spans="1:2">
      <c r="A83" s="47"/>
      <c r="B83" s="48"/>
    </row>
    <row r="84" spans="1:2">
      <c r="A84" s="47"/>
      <c r="B84" s="48"/>
    </row>
    <row r="85" spans="1:2">
      <c r="A85" s="47"/>
      <c r="B85" s="48"/>
    </row>
    <row r="86" spans="1:2">
      <c r="A86" s="47"/>
      <c r="B86" s="48"/>
    </row>
    <row r="87" spans="1:2">
      <c r="A87" s="47"/>
      <c r="B87" s="48"/>
    </row>
    <row r="88" spans="1:2">
      <c r="A88" s="47"/>
      <c r="B88" s="48"/>
    </row>
    <row r="89" spans="1:2">
      <c r="A89" s="47"/>
      <c r="B89" s="48"/>
    </row>
    <row r="90" spans="1:2">
      <c r="A90" s="47"/>
      <c r="B90" s="48"/>
    </row>
    <row r="91" spans="1:2">
      <c r="A91" s="47"/>
      <c r="B91" s="48"/>
    </row>
    <row r="92" spans="1:2">
      <c r="A92" s="47"/>
      <c r="B92" s="48"/>
    </row>
    <row r="93" spans="1:2">
      <c r="A93" s="47"/>
      <c r="B93" s="48"/>
    </row>
    <row r="94" spans="1:2">
      <c r="A94" s="47"/>
      <c r="B94" s="48"/>
    </row>
    <row r="95" spans="1:2">
      <c r="A95" s="47"/>
      <c r="B95" s="48"/>
    </row>
    <row r="96" spans="1:2">
      <c r="A96" s="47"/>
      <c r="B96" s="48"/>
    </row>
    <row r="97" spans="1:2">
      <c r="A97" s="47"/>
      <c r="B97" s="48"/>
    </row>
    <row r="98" spans="1:2">
      <c r="A98" s="47"/>
      <c r="B98" s="48"/>
    </row>
    <row r="99" spans="1:2">
      <c r="A99" s="47"/>
      <c r="B99" s="48"/>
    </row>
    <row r="100" spans="1:2">
      <c r="A100" s="47"/>
      <c r="B100" s="48"/>
    </row>
    <row r="101" spans="1:2">
      <c r="A101" s="47"/>
      <c r="B101" s="48"/>
    </row>
    <row r="102" spans="1:2">
      <c r="A102" s="47"/>
      <c r="B102" s="48"/>
    </row>
    <row r="103" spans="1:2">
      <c r="A103" s="47"/>
      <c r="B103" s="48"/>
    </row>
    <row r="104" spans="1:2">
      <c r="A104" s="47"/>
      <c r="B104" s="48"/>
    </row>
    <row r="105" spans="1:2">
      <c r="A105" s="47"/>
      <c r="B105" s="48"/>
    </row>
    <row r="106" spans="1:2">
      <c r="A106" s="47"/>
      <c r="B106" s="48"/>
    </row>
    <row r="107" spans="1:2">
      <c r="A107" s="47"/>
      <c r="B107" s="48"/>
    </row>
    <row r="108" spans="1:2">
      <c r="A108" s="47"/>
      <c r="B108" s="48"/>
    </row>
    <row r="109" spans="1:2">
      <c r="A109" s="47"/>
      <c r="B109" s="48"/>
    </row>
    <row r="110" spans="1:2">
      <c r="A110" s="47"/>
      <c r="B110" s="48"/>
    </row>
    <row r="111" spans="1:2">
      <c r="A111" s="47"/>
      <c r="B111" s="48"/>
    </row>
    <row r="112" spans="1:2">
      <c r="A112" s="47"/>
      <c r="B112" s="48"/>
    </row>
    <row r="113" spans="1:2">
      <c r="A113" s="47"/>
      <c r="B113" s="48"/>
    </row>
    <row r="114" spans="1:2">
      <c r="A114" s="47"/>
      <c r="B114" s="48"/>
    </row>
    <row r="115" spans="1:2">
      <c r="A115" s="47"/>
      <c r="B115" s="48"/>
    </row>
    <row r="116" spans="1:2">
      <c r="A116" s="47"/>
      <c r="B116" s="48"/>
    </row>
    <row r="117" spans="1:2">
      <c r="A117" s="47"/>
      <c r="B117" s="48"/>
    </row>
    <row r="118" spans="1:2">
      <c r="A118" s="47"/>
      <c r="B118" s="48"/>
    </row>
    <row r="119" spans="1:2">
      <c r="A119" s="47"/>
      <c r="B119" s="48"/>
    </row>
    <row r="120" spans="1:2">
      <c r="A120" s="47"/>
      <c r="B120" s="48"/>
    </row>
    <row r="121" spans="1:2">
      <c r="A121" s="47"/>
      <c r="B121" s="48"/>
    </row>
    <row r="122" spans="1:2">
      <c r="A122" s="47"/>
      <c r="B122" s="48"/>
    </row>
    <row r="123" spans="1:2">
      <c r="A123" s="47"/>
      <c r="B123" s="48"/>
    </row>
    <row r="124" spans="1:2">
      <c r="A124" s="47"/>
      <c r="B124" s="48"/>
    </row>
    <row r="125" spans="1:2">
      <c r="A125" s="47"/>
      <c r="B125" s="48"/>
    </row>
    <row r="126" spans="1:2">
      <c r="A126" s="47"/>
      <c r="B126" s="48"/>
    </row>
  </sheetData>
  <mergeCells count="7">
    <mergeCell ref="AP5:AT5"/>
    <mergeCell ref="AU5:AY5"/>
    <mergeCell ref="A5:A6"/>
    <mergeCell ref="B5:B6"/>
    <mergeCell ref="C5:O5"/>
    <mergeCell ref="P5:AB5"/>
    <mergeCell ref="AC5:AO5"/>
  </mergeCells>
  <phoneticPr fontId="3" type="noConversion"/>
  <pageMargins left="0.43307086614173229" right="0.27559055118110237" top="0.71" bottom="0.35433070866141736" header="0.44" footer="0.23622047244094491"/>
  <pageSetup paperSize="9" orientation="landscape" r:id="rId1"/>
  <headerFooter alignWithMargins="0">
    <oddHeader>&amp;RПриложение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7"/>
  <sheetViews>
    <sheetView showGridLines="0" workbookViewId="0">
      <pane xSplit="2" ySplit="4" topLeftCell="C11" activePane="bottomRight" state="frozen"/>
      <selection activeCell="A34" sqref="A34"/>
      <selection pane="topRight" activeCell="A34" sqref="A34"/>
      <selection pane="bottomLeft" activeCell="A34" sqref="A34"/>
      <selection pane="bottomRight" activeCell="AF25" sqref="AF25"/>
    </sheetView>
  </sheetViews>
  <sheetFormatPr defaultColWidth="8.85546875" defaultRowHeight="12.75" outlineLevelRow="1" outlineLevelCol="1"/>
  <cols>
    <col min="1" max="1" width="35" style="52" customWidth="1"/>
    <col min="2" max="2" width="10" style="52" customWidth="1"/>
    <col min="3" max="3" width="9" style="52" customWidth="1"/>
    <col min="4" max="4" width="10" style="52" customWidth="1"/>
    <col min="5" max="5" width="7.42578125" style="52" bestFit="1" customWidth="1" outlineLevel="1"/>
    <col min="6" max="15" width="6.7109375" style="52" customWidth="1" outlineLevel="1"/>
    <col min="16" max="16" width="6.42578125" style="52" bestFit="1" customWidth="1" outlineLevel="1"/>
    <col min="17" max="17" width="6.28515625" style="52" hidden="1" customWidth="1" outlineLevel="1"/>
    <col min="18" max="20" width="6.42578125" style="52" hidden="1" customWidth="1" outlineLevel="1"/>
    <col min="21" max="25" width="7.28515625" style="52" hidden="1" customWidth="1" outlineLevel="1"/>
    <col min="26" max="26" width="16.5703125" style="52" customWidth="1" collapsed="1"/>
    <col min="27" max="27" width="8.85546875" style="52"/>
    <col min="28" max="28" width="16" style="52" customWidth="1"/>
    <col min="29" max="29" width="12.85546875" style="52" bestFit="1" customWidth="1"/>
    <col min="30" max="16384" width="8.85546875" style="52"/>
  </cols>
  <sheetData>
    <row r="1" spans="1:28" ht="8.25" customHeight="1"/>
    <row r="2" spans="1:28">
      <c r="A2" s="51" t="s">
        <v>155</v>
      </c>
      <c r="B2" s="142"/>
      <c r="Z2" s="115" t="s">
        <v>150</v>
      </c>
      <c r="AA2" s="167"/>
      <c r="AB2" s="140"/>
    </row>
    <row r="3" spans="1:28" ht="17.25" customHeight="1">
      <c r="B3" s="167"/>
      <c r="C3" s="167"/>
      <c r="E3" s="222">
        <v>2016</v>
      </c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4"/>
      <c r="Z3" s="64" t="s">
        <v>0</v>
      </c>
      <c r="AA3" s="167"/>
      <c r="AB3" s="168"/>
    </row>
    <row r="4" spans="1:28" ht="27" customHeight="1">
      <c r="A4" s="197" t="s">
        <v>143</v>
      </c>
      <c r="B4" s="169" t="s">
        <v>132</v>
      </c>
      <c r="C4" s="169" t="s">
        <v>133</v>
      </c>
      <c r="D4" s="195" t="s">
        <v>131</v>
      </c>
      <c r="E4" s="16">
        <v>1</v>
      </c>
      <c r="F4" s="16">
        <f>E4+1</f>
        <v>2</v>
      </c>
      <c r="G4" s="16">
        <f t="shared" ref="G4:P4" si="0">F4+1</f>
        <v>3</v>
      </c>
      <c r="H4" s="16">
        <f t="shared" si="0"/>
        <v>4</v>
      </c>
      <c r="I4" s="16">
        <f t="shared" si="0"/>
        <v>5</v>
      </c>
      <c r="J4" s="16">
        <f t="shared" si="0"/>
        <v>6</v>
      </c>
      <c r="K4" s="16">
        <f t="shared" si="0"/>
        <v>7</v>
      </c>
      <c r="L4" s="16">
        <f t="shared" si="0"/>
        <v>8</v>
      </c>
      <c r="M4" s="16">
        <f t="shared" si="0"/>
        <v>9</v>
      </c>
      <c r="N4" s="16">
        <f t="shared" si="0"/>
        <v>10</v>
      </c>
      <c r="O4" s="16">
        <f t="shared" si="0"/>
        <v>11</v>
      </c>
      <c r="P4" s="16">
        <f t="shared" si="0"/>
        <v>12</v>
      </c>
      <c r="Q4" s="170">
        <v>4</v>
      </c>
      <c r="R4" s="170">
        <v>5</v>
      </c>
      <c r="S4" s="170">
        <v>6</v>
      </c>
      <c r="T4" s="170">
        <v>7</v>
      </c>
      <c r="U4" s="170">
        <v>8</v>
      </c>
      <c r="V4" s="170">
        <v>9</v>
      </c>
      <c r="W4" s="170">
        <v>10</v>
      </c>
      <c r="X4" s="170">
        <v>11</v>
      </c>
      <c r="Y4" s="170">
        <v>12</v>
      </c>
      <c r="Z4" s="65">
        <v>2016</v>
      </c>
    </row>
    <row r="5" spans="1:28" s="51" customFormat="1">
      <c r="A5" s="171"/>
      <c r="B5" s="172"/>
      <c r="C5" s="17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8" outlineLevel="1">
      <c r="A6" s="173"/>
      <c r="B6" s="174"/>
      <c r="C6" s="174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</row>
    <row r="7" spans="1:28" outlineLevel="1">
      <c r="A7" s="173"/>
      <c r="B7" s="204"/>
      <c r="C7" s="205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3"/>
    </row>
    <row r="8" spans="1:28" outlineLevel="1">
      <c r="A8" s="173"/>
      <c r="B8" s="113"/>
      <c r="C8" s="113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 spans="1:28" outlineLevel="1">
      <c r="A9" s="175"/>
      <c r="B9" s="203"/>
      <c r="C9" s="203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3"/>
    </row>
    <row r="10" spans="1:28" outlineLevel="1">
      <c r="A10" s="175"/>
      <c r="B10" s="203"/>
      <c r="C10" s="203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3"/>
    </row>
    <row r="11" spans="1:28" outlineLevel="1">
      <c r="A11" s="175"/>
      <c r="B11" s="203"/>
      <c r="C11" s="203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3"/>
    </row>
    <row r="12" spans="1:28" outlineLevel="1">
      <c r="A12" s="175"/>
      <c r="B12" s="203"/>
      <c r="C12" s="203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3"/>
    </row>
    <row r="13" spans="1:28" outlineLevel="1">
      <c r="A13" s="175"/>
      <c r="B13" s="203"/>
      <c r="C13" s="203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3"/>
    </row>
    <row r="14" spans="1:28" outlineLevel="1">
      <c r="A14" s="175"/>
      <c r="B14" s="203"/>
      <c r="C14" s="203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3"/>
    </row>
    <row r="15" spans="1:28" outlineLevel="1">
      <c r="A15" s="175"/>
      <c r="B15" s="203"/>
      <c r="C15" s="203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3"/>
    </row>
    <row r="16" spans="1:28" outlineLevel="1">
      <c r="A16" s="175"/>
      <c r="B16" s="203"/>
      <c r="C16" s="203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3"/>
    </row>
    <row r="17" spans="1:26" outlineLevel="1">
      <c r="A17" s="175"/>
      <c r="B17" s="203"/>
      <c r="C17" s="203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3"/>
    </row>
    <row r="18" spans="1:26" outlineLevel="1">
      <c r="A18" s="175"/>
      <c r="B18" s="203"/>
      <c r="C18" s="203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3"/>
    </row>
    <row r="19" spans="1:26" outlineLevel="1">
      <c r="A19" s="175"/>
      <c r="B19" s="203"/>
      <c r="C19" s="203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3"/>
    </row>
    <row r="20" spans="1:26" outlineLevel="1">
      <c r="A20" s="175"/>
      <c r="B20" s="203"/>
      <c r="C20" s="203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3"/>
    </row>
    <row r="21" spans="1:26" outlineLevel="1">
      <c r="A21" s="175"/>
      <c r="B21" s="203"/>
      <c r="C21" s="203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3"/>
    </row>
    <row r="22" spans="1:26" outlineLevel="1">
      <c r="A22" s="175"/>
      <c r="B22" s="203"/>
      <c r="C22" s="203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3"/>
    </row>
    <row r="23" spans="1:26" outlineLevel="1">
      <c r="A23" s="175"/>
      <c r="B23" s="203"/>
      <c r="C23" s="203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3"/>
    </row>
    <row r="24" spans="1:26" outlineLevel="1">
      <c r="A24" s="175"/>
      <c r="B24" s="203"/>
      <c r="C24" s="203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3"/>
    </row>
    <row r="25" spans="1:26" outlineLevel="1">
      <c r="A25" s="175"/>
      <c r="B25" s="203"/>
      <c r="C25" s="203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3"/>
    </row>
    <row r="26" spans="1:26" outlineLevel="1">
      <c r="A26" s="175"/>
      <c r="B26" s="203"/>
      <c r="C26" s="203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3"/>
    </row>
    <row r="27" spans="1:26" outlineLevel="1">
      <c r="A27" s="175"/>
      <c r="B27" s="203"/>
      <c r="C27" s="203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3"/>
    </row>
    <row r="28" spans="1:26" outlineLevel="1">
      <c r="A28" s="175"/>
      <c r="B28" s="203"/>
      <c r="C28" s="203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3"/>
    </row>
    <row r="29" spans="1:26" outlineLevel="1">
      <c r="A29" s="175"/>
      <c r="B29" s="203"/>
      <c r="C29" s="203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3"/>
    </row>
    <row r="30" spans="1:26" outlineLevel="1">
      <c r="A30" s="175"/>
      <c r="B30" s="203"/>
      <c r="C30" s="203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3"/>
    </row>
    <row r="31" spans="1:26" outlineLevel="1">
      <c r="A31" s="175"/>
      <c r="B31" s="203"/>
      <c r="C31" s="203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3"/>
    </row>
    <row r="32" spans="1:26" outlineLevel="1">
      <c r="A32" s="175"/>
      <c r="B32" s="203"/>
      <c r="C32" s="203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3"/>
    </row>
    <row r="33" spans="1:26" outlineLevel="1">
      <c r="A33" s="175"/>
      <c r="B33" s="203"/>
      <c r="C33" s="203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3"/>
    </row>
    <row r="34" spans="1:26" outlineLevel="1">
      <c r="A34" s="175"/>
      <c r="B34" s="203"/>
      <c r="C34" s="203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3"/>
    </row>
    <row r="35" spans="1:26" outlineLevel="1">
      <c r="A35" s="175"/>
      <c r="B35" s="203"/>
      <c r="C35" s="203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3"/>
    </row>
    <row r="36" spans="1:26" outlineLevel="1">
      <c r="A36" s="175"/>
      <c r="B36" s="203"/>
      <c r="C36" s="203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3"/>
    </row>
    <row r="37" spans="1:26" outlineLevel="1">
      <c r="A37" s="175"/>
      <c r="B37" s="203"/>
      <c r="C37" s="203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3"/>
    </row>
    <row r="38" spans="1:26" outlineLevel="1">
      <c r="A38" s="175"/>
      <c r="B38" s="203"/>
      <c r="C38" s="203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3"/>
    </row>
    <row r="39" spans="1:26" outlineLevel="1">
      <c r="A39" s="175"/>
      <c r="B39" s="203"/>
      <c r="C39" s="203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3"/>
    </row>
    <row r="40" spans="1:26" outlineLevel="1">
      <c r="A40" s="175"/>
      <c r="B40" s="203"/>
      <c r="C40" s="203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3"/>
    </row>
    <row r="41" spans="1:26" outlineLevel="1">
      <c r="A41" s="175"/>
      <c r="B41" s="113"/>
      <c r="C41" s="113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3"/>
    </row>
    <row r="42" spans="1:26">
      <c r="A42" s="110" t="s">
        <v>0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</row>
    <row r="43" spans="1:26">
      <c r="D43" s="167"/>
    </row>
    <row r="44" spans="1:26">
      <c r="B44" s="115"/>
      <c r="C44" s="167"/>
      <c r="D44" s="176"/>
    </row>
    <row r="45" spans="1:26">
      <c r="B45" s="167"/>
      <c r="C45" s="167"/>
      <c r="D45" s="137"/>
      <c r="U45" s="142"/>
    </row>
    <row r="46" spans="1:26">
      <c r="B46" s="167"/>
      <c r="C46" s="167"/>
      <c r="D46" s="137"/>
      <c r="U46" s="142"/>
    </row>
    <row r="47" spans="1:26">
      <c r="A47" s="51"/>
      <c r="B47" s="177"/>
      <c r="C47" s="177"/>
      <c r="D47" s="177"/>
    </row>
  </sheetData>
  <mergeCells count="1">
    <mergeCell ref="E3:Y3"/>
  </mergeCells>
  <phoneticPr fontId="3" type="noConversion"/>
  <pageMargins left="0.48" right="0.23622047244094491" top="0.69" bottom="0.27559055118110237" header="0.52" footer="0.19685039370078741"/>
  <pageSetup paperSize="9" scale="9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3"/>
  <sheetViews>
    <sheetView showGridLines="0" workbookViewId="0">
      <pane ySplit="3" topLeftCell="A4" activePane="bottomLeft" state="frozen"/>
      <selection activeCell="A34" sqref="A34"/>
      <selection pane="bottomLeft" activeCell="F31" sqref="F31"/>
    </sheetView>
  </sheetViews>
  <sheetFormatPr defaultRowHeight="12.75"/>
  <cols>
    <col min="1" max="1" width="38.5703125" style="52" customWidth="1"/>
    <col min="2" max="2" width="10" style="52" bestFit="1" customWidth="1"/>
    <col min="3" max="16384" width="9.140625" style="52"/>
  </cols>
  <sheetData>
    <row r="1" spans="1:6">
      <c r="A1" s="51" t="s">
        <v>53</v>
      </c>
      <c r="B1" s="51"/>
      <c r="C1" s="51"/>
      <c r="D1" s="51"/>
      <c r="E1" s="51"/>
      <c r="F1" s="51"/>
    </row>
    <row r="2" spans="1:6">
      <c r="A2" s="178"/>
      <c r="B2" s="178"/>
      <c r="C2" s="178"/>
      <c r="D2" s="178"/>
      <c r="E2" s="178"/>
      <c r="F2" s="178" t="s">
        <v>164</v>
      </c>
    </row>
    <row r="3" spans="1:6">
      <c r="A3" s="190" t="s">
        <v>10</v>
      </c>
      <c r="B3" s="198">
        <v>2016</v>
      </c>
      <c r="C3" s="198">
        <f>B3+1</f>
        <v>2017</v>
      </c>
      <c r="D3" s="198">
        <f t="shared" ref="D3:F3" si="0">C3+1</f>
        <v>2018</v>
      </c>
      <c r="E3" s="198">
        <f t="shared" si="0"/>
        <v>2019</v>
      </c>
      <c r="F3" s="198">
        <f t="shared" si="0"/>
        <v>2020</v>
      </c>
    </row>
    <row r="4" spans="1:6">
      <c r="A4" s="179" t="s">
        <v>83</v>
      </c>
      <c r="B4" s="180"/>
      <c r="C4" s="180"/>
      <c r="D4" s="180"/>
      <c r="E4" s="180"/>
      <c r="F4" s="180"/>
    </row>
    <row r="5" spans="1:6">
      <c r="A5" s="179" t="s">
        <v>62</v>
      </c>
      <c r="B5" s="181"/>
      <c r="C5" s="181"/>
      <c r="D5" s="181"/>
      <c r="E5" s="181"/>
      <c r="F5" s="181"/>
    </row>
    <row r="6" spans="1:6">
      <c r="A6" s="179" t="s">
        <v>88</v>
      </c>
      <c r="B6" s="182"/>
      <c r="C6" s="182"/>
      <c r="D6" s="182"/>
      <c r="E6" s="182"/>
      <c r="F6" s="182"/>
    </row>
    <row r="7" spans="1:6">
      <c r="A7" s="179" t="s">
        <v>63</v>
      </c>
      <c r="B7" s="180"/>
      <c r="C7" s="180"/>
      <c r="D7" s="180"/>
      <c r="E7" s="180"/>
      <c r="F7" s="180"/>
    </row>
    <row r="8" spans="1:6">
      <c r="A8" s="179" t="s">
        <v>64</v>
      </c>
      <c r="B8" s="180"/>
      <c r="C8" s="180"/>
      <c r="D8" s="180"/>
      <c r="E8" s="180"/>
      <c r="F8" s="180"/>
    </row>
    <row r="9" spans="1:6">
      <c r="A9" s="179" t="s">
        <v>65</v>
      </c>
      <c r="B9" s="182"/>
      <c r="C9" s="182"/>
      <c r="D9" s="182"/>
      <c r="E9" s="182"/>
      <c r="F9" s="182"/>
    </row>
    <row r="10" spans="1:6">
      <c r="A10" s="179" t="s">
        <v>54</v>
      </c>
      <c r="B10" s="183"/>
      <c r="C10" s="183"/>
      <c r="D10" s="183"/>
      <c r="E10" s="183"/>
      <c r="F10" s="183"/>
    </row>
    <row r="11" spans="1:6">
      <c r="A11" s="179" t="s">
        <v>66</v>
      </c>
      <c r="B11" s="182"/>
      <c r="C11" s="182"/>
      <c r="D11" s="182"/>
      <c r="E11" s="182"/>
      <c r="F11" s="182"/>
    </row>
    <row r="12" spans="1:6" ht="25.5">
      <c r="A12" s="184" t="s">
        <v>55</v>
      </c>
      <c r="B12" s="185"/>
      <c r="C12" s="185"/>
      <c r="D12" s="185"/>
      <c r="E12" s="185"/>
      <c r="F12" s="185"/>
    </row>
    <row r="13" spans="1:6">
      <c r="A13" s="179" t="s">
        <v>76</v>
      </c>
      <c r="B13" s="186"/>
      <c r="C13" s="186"/>
      <c r="D13" s="186"/>
      <c r="E13" s="186"/>
      <c r="F13" s="186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GL32"/>
  <sheetViews>
    <sheetView showGridLines="0" showZeros="0" workbookViewId="0">
      <pane xSplit="2" ySplit="4" topLeftCell="C5" activePane="bottomRight" state="frozen"/>
      <selection activeCell="A34" sqref="A34"/>
      <selection pane="topRight" activeCell="A34" sqref="A34"/>
      <selection pane="bottomLeft" activeCell="A34" sqref="A34"/>
      <selection pane="bottomRight" activeCell="D40" sqref="D40"/>
    </sheetView>
  </sheetViews>
  <sheetFormatPr defaultColWidth="10.140625" defaultRowHeight="12.75" outlineLevelCol="1"/>
  <cols>
    <col min="1" max="1" width="38.140625" style="61" customWidth="1"/>
    <col min="2" max="2" width="11.42578125" style="61" customWidth="1"/>
    <col min="3" max="14" width="8.42578125" style="61" customWidth="1" outlineLevel="1"/>
    <col min="15" max="40" width="9.140625" style="61" customWidth="1"/>
    <col min="41" max="51" width="8.85546875" style="61" customWidth="1"/>
    <col min="52" max="16384" width="10.140625" style="61"/>
  </cols>
  <sheetData>
    <row r="1" spans="1:52" ht="21" customHeight="1">
      <c r="A1" s="51" t="s">
        <v>82</v>
      </c>
      <c r="B1" s="60"/>
    </row>
    <row r="2" spans="1:52" ht="17.25" customHeight="1">
      <c r="A2" s="51"/>
      <c r="B2" s="12">
        <f>Исх!$C$9</f>
        <v>0</v>
      </c>
    </row>
    <row r="3" spans="1:52" ht="12.75" customHeight="1">
      <c r="A3" s="229" t="s">
        <v>3</v>
      </c>
      <c r="B3" s="233" t="s">
        <v>1</v>
      </c>
      <c r="C3" s="228">
        <v>2016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2">
        <v>2017</v>
      </c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4"/>
      <c r="AC3" s="222">
        <v>2018</v>
      </c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4"/>
      <c r="AP3" s="222">
        <v>2019</v>
      </c>
      <c r="AQ3" s="223"/>
      <c r="AR3" s="223"/>
      <c r="AS3" s="223"/>
      <c r="AT3" s="224"/>
      <c r="AU3" s="222">
        <v>2020</v>
      </c>
      <c r="AV3" s="223"/>
      <c r="AW3" s="223"/>
      <c r="AX3" s="223"/>
      <c r="AY3" s="224"/>
    </row>
    <row r="4" spans="1:52">
      <c r="A4" s="230"/>
      <c r="B4" s="233"/>
      <c r="C4" s="66">
        <v>1</v>
      </c>
      <c r="D4" s="66">
        <f t="shared" ref="D4:N4" si="0">C4+1</f>
        <v>2</v>
      </c>
      <c r="E4" s="66">
        <f t="shared" si="0"/>
        <v>3</v>
      </c>
      <c r="F4" s="66">
        <f t="shared" si="0"/>
        <v>4</v>
      </c>
      <c r="G4" s="66">
        <f t="shared" si="0"/>
        <v>5</v>
      </c>
      <c r="H4" s="66">
        <f t="shared" si="0"/>
        <v>6</v>
      </c>
      <c r="I4" s="66">
        <f t="shared" si="0"/>
        <v>7</v>
      </c>
      <c r="J4" s="66">
        <f t="shared" si="0"/>
        <v>8</v>
      </c>
      <c r="K4" s="66">
        <f t="shared" si="0"/>
        <v>9</v>
      </c>
      <c r="L4" s="66">
        <f t="shared" si="0"/>
        <v>10</v>
      </c>
      <c r="M4" s="66">
        <f t="shared" si="0"/>
        <v>11</v>
      </c>
      <c r="N4" s="66">
        <f t="shared" si="0"/>
        <v>12</v>
      </c>
      <c r="O4" s="63" t="s">
        <v>0</v>
      </c>
      <c r="P4" s="66">
        <v>1</v>
      </c>
      <c r="Q4" s="66">
        <f t="shared" ref="Q4" si="1">P4+1</f>
        <v>2</v>
      </c>
      <c r="R4" s="66">
        <f t="shared" ref="R4" si="2">Q4+1</f>
        <v>3</v>
      </c>
      <c r="S4" s="66">
        <f t="shared" ref="S4" si="3">R4+1</f>
        <v>4</v>
      </c>
      <c r="T4" s="66">
        <f t="shared" ref="T4" si="4">S4+1</f>
        <v>5</v>
      </c>
      <c r="U4" s="66">
        <f t="shared" ref="U4" si="5">T4+1</f>
        <v>6</v>
      </c>
      <c r="V4" s="66">
        <f t="shared" ref="V4" si="6">U4+1</f>
        <v>7</v>
      </c>
      <c r="W4" s="66">
        <f t="shared" ref="W4" si="7">V4+1</f>
        <v>8</v>
      </c>
      <c r="X4" s="66">
        <f t="shared" ref="X4" si="8">W4+1</f>
        <v>9</v>
      </c>
      <c r="Y4" s="66">
        <f t="shared" ref="Y4" si="9">X4+1</f>
        <v>10</v>
      </c>
      <c r="Z4" s="66">
        <f t="shared" ref="Z4" si="10">Y4+1</f>
        <v>11</v>
      </c>
      <c r="AA4" s="66">
        <f t="shared" ref="AA4" si="11">Z4+1</f>
        <v>12</v>
      </c>
      <c r="AB4" s="63" t="s">
        <v>0</v>
      </c>
      <c r="AC4" s="66">
        <v>1</v>
      </c>
      <c r="AD4" s="66">
        <f t="shared" ref="AD4" si="12">AC4+1</f>
        <v>2</v>
      </c>
      <c r="AE4" s="66">
        <f t="shared" ref="AE4" si="13">AD4+1</f>
        <v>3</v>
      </c>
      <c r="AF4" s="66">
        <f t="shared" ref="AF4" si="14">AE4+1</f>
        <v>4</v>
      </c>
      <c r="AG4" s="66">
        <f t="shared" ref="AG4" si="15">AF4+1</f>
        <v>5</v>
      </c>
      <c r="AH4" s="66">
        <f t="shared" ref="AH4" si="16">AG4+1</f>
        <v>6</v>
      </c>
      <c r="AI4" s="66">
        <f t="shared" ref="AI4" si="17">AH4+1</f>
        <v>7</v>
      </c>
      <c r="AJ4" s="66">
        <f t="shared" ref="AJ4" si="18">AI4+1</f>
        <v>8</v>
      </c>
      <c r="AK4" s="66">
        <f t="shared" ref="AK4" si="19">AJ4+1</f>
        <v>9</v>
      </c>
      <c r="AL4" s="66">
        <f t="shared" ref="AL4" si="20">AK4+1</f>
        <v>10</v>
      </c>
      <c r="AM4" s="66">
        <f t="shared" ref="AM4" si="21">AL4+1</f>
        <v>11</v>
      </c>
      <c r="AN4" s="66">
        <f t="shared" ref="AN4" si="22">AM4+1</f>
        <v>12</v>
      </c>
      <c r="AO4" s="63" t="s">
        <v>0</v>
      </c>
      <c r="AP4" s="213" t="s">
        <v>160</v>
      </c>
      <c r="AQ4" s="213" t="s">
        <v>161</v>
      </c>
      <c r="AR4" s="213" t="s">
        <v>162</v>
      </c>
      <c r="AS4" s="213" t="s">
        <v>163</v>
      </c>
      <c r="AT4" s="213" t="s">
        <v>0</v>
      </c>
      <c r="AU4" s="213" t="s">
        <v>160</v>
      </c>
      <c r="AV4" s="213" t="s">
        <v>161</v>
      </c>
      <c r="AW4" s="213" t="s">
        <v>162</v>
      </c>
      <c r="AX4" s="213" t="s">
        <v>163</v>
      </c>
      <c r="AY4" s="63" t="s">
        <v>0</v>
      </c>
    </row>
    <row r="5" spans="1:52" s="62" customFormat="1" ht="25.5">
      <c r="A5" s="67" t="s">
        <v>70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70"/>
    </row>
    <row r="6" spans="1:52" s="62" customFormat="1">
      <c r="A6" s="71"/>
      <c r="B6" s="68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0"/>
    </row>
    <row r="7" spans="1:52" s="62" customFormat="1">
      <c r="A7" s="71"/>
      <c r="B7" s="68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0"/>
    </row>
    <row r="8" spans="1:52" ht="25.5">
      <c r="A8" s="67" t="s">
        <v>71</v>
      </c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</row>
    <row r="9" spans="1:52">
      <c r="A9" s="71"/>
      <c r="B9" s="68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</row>
    <row r="10" spans="1:52">
      <c r="A10" s="71"/>
      <c r="B10" s="68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</row>
    <row r="11" spans="1:52" s="62" customFormat="1">
      <c r="A11" s="67" t="s">
        <v>18</v>
      </c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</row>
    <row r="12" spans="1:52">
      <c r="A12" s="73" t="s">
        <v>120</v>
      </c>
      <c r="B12" s="68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</row>
    <row r="13" spans="1:52" ht="15" customHeight="1">
      <c r="A13" s="73" t="s">
        <v>56</v>
      </c>
      <c r="B13" s="68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</row>
    <row r="14" spans="1:52" ht="15" customHeight="1">
      <c r="A14" s="73" t="s">
        <v>27</v>
      </c>
      <c r="B14" s="68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</row>
    <row r="15" spans="1:52" ht="15" customHeight="1">
      <c r="A15" s="73" t="s">
        <v>156</v>
      </c>
      <c r="B15" s="68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</row>
    <row r="16" spans="1:52" ht="15" customHeight="1">
      <c r="A16" s="73" t="s">
        <v>158</v>
      </c>
      <c r="B16" s="68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</row>
    <row r="17" spans="1:194" ht="15" customHeight="1">
      <c r="A17" s="73" t="s">
        <v>4</v>
      </c>
      <c r="B17" s="68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</row>
    <row r="18" spans="1:194" ht="15" customHeight="1">
      <c r="A18" s="73"/>
      <c r="B18" s="74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</row>
    <row r="19" spans="1:194" ht="15" customHeight="1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</row>
    <row r="20" spans="1:194" ht="15" customHeight="1">
      <c r="A20" s="75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</row>
    <row r="21" spans="1:194" hidden="1">
      <c r="A21" s="77" t="s">
        <v>46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194" s="80" customFormat="1" ht="12.75" hidden="1" customHeight="1">
      <c r="A22" s="231" t="s">
        <v>3</v>
      </c>
      <c r="B22" s="234" t="s">
        <v>0</v>
      </c>
      <c r="C22" s="225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7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</row>
    <row r="23" spans="1:194" s="80" customFormat="1" ht="19.5" hidden="1" customHeight="1">
      <c r="A23" s="232"/>
      <c r="B23" s="235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</row>
    <row r="24" spans="1:194" s="80" customFormat="1" hidden="1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5" spans="1:194" s="80" customFormat="1" hidden="1">
      <c r="A25" s="83" t="s">
        <v>138</v>
      </c>
      <c r="B25" s="74">
        <v>0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194" s="80" customFormat="1" hidden="1">
      <c r="A26" s="83" t="s">
        <v>139</v>
      </c>
      <c r="B26" s="74">
        <v>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194" s="80" customFormat="1" hidden="1">
      <c r="A27" s="83" t="s">
        <v>140</v>
      </c>
      <c r="B27" s="74">
        <v>0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</row>
    <row r="28" spans="1:194" s="80" customFormat="1" hidden="1">
      <c r="A28" s="83" t="s">
        <v>29</v>
      </c>
      <c r="B28" s="74">
        <v>0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194" s="80" customFormat="1" hidden="1">
      <c r="A29" s="83" t="s">
        <v>141</v>
      </c>
      <c r="B29" s="74" t="e">
        <f>#REF!</f>
        <v>#REF!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</row>
    <row r="30" spans="1:194" s="80" customFormat="1" hidden="1">
      <c r="A30" s="83" t="s">
        <v>142</v>
      </c>
      <c r="B30" s="74" t="e">
        <f>#REF!+O30+AB30+AO30+AT30+AY30+#REF!</f>
        <v>#REF!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</row>
    <row r="32" spans="1:194">
      <c r="B32" s="87"/>
    </row>
  </sheetData>
  <mergeCells count="10">
    <mergeCell ref="A3:A4"/>
    <mergeCell ref="A22:A23"/>
    <mergeCell ref="B3:B4"/>
    <mergeCell ref="B22:B23"/>
    <mergeCell ref="P3:AB3"/>
    <mergeCell ref="AC3:AO3"/>
    <mergeCell ref="AP3:AT3"/>
    <mergeCell ref="AU3:AY3"/>
    <mergeCell ref="C22:O22"/>
    <mergeCell ref="C3:O3"/>
  </mergeCells>
  <phoneticPr fontId="2" type="noConversion"/>
  <pageMargins left="0.35433070866141736" right="0.23622047244094491" top="0.74803149606299213" bottom="0.23622047244094491" header="0.47244094488188981" footer="0.15748031496062992"/>
  <pageSetup paperSize="9" orientation="landscape" r:id="rId1"/>
  <headerFooter alignWithMargins="0">
    <oddHeader>&amp;RПриложение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FY40"/>
  <sheetViews>
    <sheetView showGridLines="0" showZeros="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activeCell="AF49" sqref="AF49"/>
    </sheetView>
  </sheetViews>
  <sheetFormatPr defaultColWidth="10.140625" defaultRowHeight="12.75" outlineLevelCol="1"/>
  <cols>
    <col min="1" max="1" width="38.140625" style="89" customWidth="1"/>
    <col min="2" max="2" width="2.42578125" style="89" customWidth="1"/>
    <col min="3" max="3" width="7.140625" style="89" customWidth="1"/>
    <col min="4" max="4" width="11.42578125" style="89" hidden="1" customWidth="1" outlineLevel="1"/>
    <col min="5" max="11" width="7.42578125" style="89" hidden="1" customWidth="1" outlineLevel="1"/>
    <col min="12" max="12" width="8" style="89" hidden="1" customWidth="1" outlineLevel="1"/>
    <col min="13" max="13" width="7.85546875" style="89" hidden="1" customWidth="1" outlineLevel="1"/>
    <col min="14" max="15" width="8.140625" style="89" hidden="1" customWidth="1" outlineLevel="1"/>
    <col min="16" max="22" width="8.42578125" style="89" hidden="1" customWidth="1" outlineLevel="1"/>
    <col min="23" max="24" width="8.7109375" style="89" hidden="1" customWidth="1" outlineLevel="1"/>
    <col min="25" max="25" width="8.5703125" style="89" hidden="1" customWidth="1" outlineLevel="1"/>
    <col min="26" max="26" width="9" style="89" hidden="1" customWidth="1" outlineLevel="1"/>
    <col min="27" max="27" width="9.140625" style="89" hidden="1" customWidth="1" outlineLevel="1"/>
    <col min="28" max="28" width="10.140625" style="89" customWidth="1" collapsed="1"/>
    <col min="29" max="29" width="9.85546875" style="89" customWidth="1"/>
    <col min="30" max="30" width="9.7109375" style="89" customWidth="1"/>
    <col min="31" max="31" width="9.5703125" style="89" customWidth="1"/>
    <col min="32" max="32" width="9.7109375" style="89" customWidth="1"/>
    <col min="33" max="16384" width="10.140625" style="89"/>
  </cols>
  <sheetData>
    <row r="1" spans="1:181">
      <c r="A1" s="51" t="s">
        <v>89</v>
      </c>
      <c r="B1" s="88"/>
      <c r="C1" s="88"/>
    </row>
    <row r="2" spans="1:181" ht="17.25" customHeight="1">
      <c r="A2" s="51"/>
      <c r="C2" s="12">
        <f>Исх!$C$9</f>
        <v>0</v>
      </c>
      <c r="AB2" s="90"/>
      <c r="AC2" s="90"/>
      <c r="AD2" s="90"/>
      <c r="AE2" s="90"/>
      <c r="AF2" s="90"/>
    </row>
    <row r="3" spans="1:181" ht="12.75" customHeight="1">
      <c r="A3" s="236" t="s">
        <v>3</v>
      </c>
      <c r="B3" s="238"/>
      <c r="C3" s="92"/>
      <c r="D3" s="239">
        <v>2014</v>
      </c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>
        <v>2016</v>
      </c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09">
        <f>P3+1</f>
        <v>2017</v>
      </c>
      <c r="AD3" s="209">
        <f>AC3+1</f>
        <v>2018</v>
      </c>
      <c r="AE3" s="209">
        <f>AD3+1</f>
        <v>2019</v>
      </c>
      <c r="AF3" s="209">
        <f>AE3+1</f>
        <v>2020</v>
      </c>
    </row>
    <row r="4" spans="1:181">
      <c r="A4" s="237"/>
      <c r="B4" s="238"/>
      <c r="C4" s="93"/>
      <c r="D4" s="94">
        <v>1</v>
      </c>
      <c r="E4" s="94">
        <f>D4+1</f>
        <v>2</v>
      </c>
      <c r="F4" s="94">
        <f t="shared" ref="F4:O4" si="0">E4+1</f>
        <v>3</v>
      </c>
      <c r="G4" s="94">
        <f t="shared" si="0"/>
        <v>4</v>
      </c>
      <c r="H4" s="94">
        <f t="shared" si="0"/>
        <v>5</v>
      </c>
      <c r="I4" s="94">
        <f t="shared" si="0"/>
        <v>6</v>
      </c>
      <c r="J4" s="94">
        <f t="shared" si="0"/>
        <v>7</v>
      </c>
      <c r="K4" s="94">
        <f t="shared" si="0"/>
        <v>8</v>
      </c>
      <c r="L4" s="94">
        <f t="shared" si="0"/>
        <v>9</v>
      </c>
      <c r="M4" s="94">
        <f t="shared" si="0"/>
        <v>10</v>
      </c>
      <c r="N4" s="94">
        <f t="shared" si="0"/>
        <v>11</v>
      </c>
      <c r="O4" s="94">
        <f t="shared" si="0"/>
        <v>12</v>
      </c>
      <c r="P4" s="94">
        <v>1</v>
      </c>
      <c r="Q4" s="94">
        <f t="shared" ref="Q4:AA4" si="1">P4+1</f>
        <v>2</v>
      </c>
      <c r="R4" s="94">
        <f t="shared" si="1"/>
        <v>3</v>
      </c>
      <c r="S4" s="94">
        <f t="shared" si="1"/>
        <v>4</v>
      </c>
      <c r="T4" s="94">
        <f t="shared" si="1"/>
        <v>5</v>
      </c>
      <c r="U4" s="94">
        <f t="shared" si="1"/>
        <v>6</v>
      </c>
      <c r="V4" s="94">
        <f t="shared" si="1"/>
        <v>7</v>
      </c>
      <c r="W4" s="94">
        <f t="shared" si="1"/>
        <v>8</v>
      </c>
      <c r="X4" s="94">
        <f t="shared" si="1"/>
        <v>9</v>
      </c>
      <c r="Y4" s="94">
        <f t="shared" si="1"/>
        <v>10</v>
      </c>
      <c r="Z4" s="94">
        <f t="shared" si="1"/>
        <v>11</v>
      </c>
      <c r="AA4" s="94">
        <f t="shared" si="1"/>
        <v>12</v>
      </c>
      <c r="AB4" s="91" t="s">
        <v>0</v>
      </c>
      <c r="AC4" s="91"/>
      <c r="AD4" s="91"/>
      <c r="AE4" s="91"/>
      <c r="AF4" s="91"/>
    </row>
    <row r="5" spans="1:181" s="99" customFormat="1" ht="15" customHeight="1">
      <c r="A5" s="95" t="s">
        <v>90</v>
      </c>
      <c r="B5" s="96"/>
      <c r="C5" s="97">
        <f>C11+C6</f>
        <v>0</v>
      </c>
      <c r="D5" s="97" t="e">
        <f>D11+D6</f>
        <v>#REF!</v>
      </c>
      <c r="E5" s="97" t="e">
        <f t="shared" ref="E5:O5" si="2">E11+E6</f>
        <v>#REF!</v>
      </c>
      <c r="F5" s="97" t="e">
        <f t="shared" si="2"/>
        <v>#REF!</v>
      </c>
      <c r="G5" s="97" t="e">
        <f t="shared" si="2"/>
        <v>#REF!</v>
      </c>
      <c r="H5" s="97" t="e">
        <f t="shared" si="2"/>
        <v>#REF!</v>
      </c>
      <c r="I5" s="97" t="e">
        <f t="shared" si="2"/>
        <v>#REF!</v>
      </c>
      <c r="J5" s="97" t="e">
        <f t="shared" si="2"/>
        <v>#REF!</v>
      </c>
      <c r="K5" s="97" t="e">
        <f t="shared" si="2"/>
        <v>#REF!</v>
      </c>
      <c r="L5" s="97" t="e">
        <f t="shared" si="2"/>
        <v>#REF!</v>
      </c>
      <c r="M5" s="97" t="e">
        <f t="shared" si="2"/>
        <v>#REF!</v>
      </c>
      <c r="N5" s="97" t="e">
        <f t="shared" si="2"/>
        <v>#REF!</v>
      </c>
      <c r="O5" s="97" t="e">
        <f t="shared" si="2"/>
        <v>#REF!</v>
      </c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8"/>
      <c r="AH5" s="98"/>
      <c r="AI5" s="98"/>
      <c r="AJ5" s="98"/>
      <c r="AK5" s="98"/>
      <c r="AL5" s="98"/>
      <c r="AM5" s="98"/>
    </row>
    <row r="6" spans="1:181" s="99" customFormat="1" ht="15" customHeight="1">
      <c r="A6" s="95" t="s">
        <v>91</v>
      </c>
      <c r="B6" s="96"/>
      <c r="C6" s="97">
        <f>SUM(C7:C10)</f>
        <v>0</v>
      </c>
      <c r="D6" s="97" t="e">
        <f>SUM(D7:D10)</f>
        <v>#REF!</v>
      </c>
      <c r="E6" s="97" t="e">
        <f t="shared" ref="E6:O6" si="3">SUM(E7:E10)</f>
        <v>#REF!</v>
      </c>
      <c r="F6" s="97" t="e">
        <f t="shared" si="3"/>
        <v>#REF!</v>
      </c>
      <c r="G6" s="97" t="e">
        <f t="shared" si="3"/>
        <v>#REF!</v>
      </c>
      <c r="H6" s="97" t="e">
        <f t="shared" si="3"/>
        <v>#REF!</v>
      </c>
      <c r="I6" s="97" t="e">
        <f t="shared" si="3"/>
        <v>#REF!</v>
      </c>
      <c r="J6" s="97" t="e">
        <f t="shared" si="3"/>
        <v>#REF!</v>
      </c>
      <c r="K6" s="97" t="e">
        <f t="shared" si="3"/>
        <v>#REF!</v>
      </c>
      <c r="L6" s="97" t="e">
        <f t="shared" si="3"/>
        <v>#REF!</v>
      </c>
      <c r="M6" s="97" t="e">
        <f t="shared" si="3"/>
        <v>#REF!</v>
      </c>
      <c r="N6" s="97" t="e">
        <f t="shared" si="3"/>
        <v>#REF!</v>
      </c>
      <c r="O6" s="97" t="e">
        <f t="shared" si="3"/>
        <v>#REF!</v>
      </c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</row>
    <row r="7" spans="1:181" ht="15" customHeight="1">
      <c r="A7" s="100" t="s">
        <v>92</v>
      </c>
      <c r="B7" s="96"/>
      <c r="C7" s="101"/>
      <c r="D7" s="101" t="e">
        <f>'Прогноз движения денежных средс'!#REF!</f>
        <v>#REF!</v>
      </c>
      <c r="E7" s="101" t="e">
        <f>'Прогноз движения денежных средс'!#REF!</f>
        <v>#REF!</v>
      </c>
      <c r="F7" s="101" t="e">
        <f>'Прогноз движения денежных средс'!#REF!</f>
        <v>#REF!</v>
      </c>
      <c r="G7" s="101" t="e">
        <f>'Прогноз движения денежных средс'!#REF!</f>
        <v>#REF!</v>
      </c>
      <c r="H7" s="101" t="e">
        <f>'Прогноз движения денежных средс'!#REF!</f>
        <v>#REF!</v>
      </c>
      <c r="I7" s="101" t="e">
        <f>'Прогноз движения денежных средс'!#REF!</f>
        <v>#REF!</v>
      </c>
      <c r="J7" s="101" t="e">
        <f>'Прогноз движения денежных средс'!#REF!</f>
        <v>#REF!</v>
      </c>
      <c r="K7" s="101" t="e">
        <f>'Прогноз движения денежных средс'!#REF!</f>
        <v>#REF!</v>
      </c>
      <c r="L7" s="101" t="e">
        <f>'Прогноз движения денежных средс'!#REF!</f>
        <v>#REF!</v>
      </c>
      <c r="M7" s="101" t="e">
        <f>'Прогноз движения денежных средс'!#REF!</f>
        <v>#REF!</v>
      </c>
      <c r="N7" s="101" t="e">
        <f>'Прогноз движения денежных средс'!#REF!</f>
        <v>#REF!</v>
      </c>
      <c r="O7" s="101" t="e">
        <f>'Прогноз движения денежных средс'!#REF!</f>
        <v>#REF!</v>
      </c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</row>
    <row r="8" spans="1:181" ht="15" customHeight="1">
      <c r="A8" s="100" t="s">
        <v>93</v>
      </c>
      <c r="B8" s="96"/>
      <c r="C8" s="101"/>
      <c r="D8" s="101" t="e">
        <f>C8+'Доходы и расходы '!#REF!-'Прогноз движения денежных средс'!#REF!/Исх!$C$19</f>
        <v>#REF!</v>
      </c>
      <c r="E8" s="101" t="e">
        <f>D8+'Доходы и расходы '!#REF!-'Прогноз движения денежных средс'!#REF!/Исх!$C$19</f>
        <v>#REF!</v>
      </c>
      <c r="F8" s="101" t="e">
        <f>E8+'Доходы и расходы '!#REF!-'Прогноз движения денежных средс'!#REF!/Исх!$C$19</f>
        <v>#REF!</v>
      </c>
      <c r="G8" s="101" t="e">
        <f>F8+'Доходы и расходы '!#REF!-'Прогноз движения денежных средс'!#REF!/Исх!$C$19</f>
        <v>#REF!</v>
      </c>
      <c r="H8" s="101" t="e">
        <f>G8+'Доходы и расходы '!#REF!-'Прогноз движения денежных средс'!#REF!/Исх!$C$19</f>
        <v>#REF!</v>
      </c>
      <c r="I8" s="101" t="e">
        <f>H8+'Доходы и расходы '!#REF!-'Прогноз движения денежных средс'!#REF!/Исх!$C$19</f>
        <v>#REF!</v>
      </c>
      <c r="J8" s="101" t="e">
        <f>I8+'Доходы и расходы '!#REF!-'Прогноз движения денежных средс'!#REF!/Исх!$C$19</f>
        <v>#REF!</v>
      </c>
      <c r="K8" s="101" t="e">
        <f>J8+'Доходы и расходы '!#REF!-'Прогноз движения денежных средс'!#REF!/Исх!$C$19</f>
        <v>#REF!</v>
      </c>
      <c r="L8" s="101" t="e">
        <f>K8+'Доходы и расходы '!#REF!-'Прогноз движения денежных средс'!#REF!/Исх!$C$19</f>
        <v>#REF!</v>
      </c>
      <c r="M8" s="101" t="e">
        <f>L8+'Доходы и расходы '!#REF!-'Прогноз движения денежных средс'!#REF!/Исх!$C$19</f>
        <v>#REF!</v>
      </c>
      <c r="N8" s="101" t="e">
        <f>M8+'Доходы и расходы '!#REF!-'Прогноз движения денежных средс'!#REF!/Исх!$C$19</f>
        <v>#REF!</v>
      </c>
      <c r="O8" s="101" t="e">
        <f>N8+'Доходы и расходы '!#REF!-'Прогноз движения денежных средс'!#REF!/Исх!$C$19</f>
        <v>#REF!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</row>
    <row r="9" spans="1:181" ht="15" customHeight="1">
      <c r="A9" s="100" t="s">
        <v>94</v>
      </c>
      <c r="B9" s="96"/>
      <c r="C9" s="101"/>
      <c r="D9" s="101" t="e">
        <f>C9+'Прогноз движения денежных средс'!#REF!/Исх!$C$19-'Доходы и расходы '!#REF!</f>
        <v>#REF!</v>
      </c>
      <c r="E9" s="101" t="e">
        <f>D9+'Прогноз движения денежных средс'!#REF!/Исх!$C$19-'Доходы и расходы '!#REF!</f>
        <v>#REF!</v>
      </c>
      <c r="F9" s="101" t="e">
        <f>E9+'Прогноз движения денежных средс'!#REF!/Исх!$C$19-'Доходы и расходы '!#REF!</f>
        <v>#REF!</v>
      </c>
      <c r="G9" s="101" t="e">
        <f>F9+'Прогноз движения денежных средс'!#REF!/Исх!$C$19-'Доходы и расходы '!#REF!</f>
        <v>#REF!</v>
      </c>
      <c r="H9" s="101" t="e">
        <f>G9+'Прогноз движения денежных средс'!#REF!/Исх!$C$19-'Доходы и расходы '!#REF!</f>
        <v>#REF!</v>
      </c>
      <c r="I9" s="101" t="e">
        <f>H9+'Прогноз движения денежных средс'!#REF!/Исх!$C$19-'Доходы и расходы '!#REF!</f>
        <v>#REF!</v>
      </c>
      <c r="J9" s="101" t="e">
        <f>I9+'Прогноз движения денежных средс'!#REF!/Исх!$C$19-'Доходы и расходы '!#REF!</f>
        <v>#REF!</v>
      </c>
      <c r="K9" s="101" t="e">
        <f>J9+'Прогноз движения денежных средс'!#REF!/Исх!$C$19-'Доходы и расходы '!#REF!</f>
        <v>#REF!</v>
      </c>
      <c r="L9" s="101" t="e">
        <f>K9+'Прогноз движения денежных средс'!#REF!/Исх!$C$19-'Доходы и расходы '!#REF!</f>
        <v>#REF!</v>
      </c>
      <c r="M9" s="101" t="e">
        <f>L9+'Прогноз движения денежных средс'!#REF!/Исх!$C$19-'Доходы и расходы '!#REF!</f>
        <v>#REF!</v>
      </c>
      <c r="N9" s="101" t="e">
        <f>M9+'Прогноз движения денежных средс'!#REF!/Исх!$C$19-'Доходы и расходы '!#REF!</f>
        <v>#REF!</v>
      </c>
      <c r="O9" s="101" t="e">
        <f>N9+'Прогноз движения денежных средс'!#REF!/Исх!$C$19-'Доходы и расходы '!#REF!</f>
        <v>#REF!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</row>
    <row r="10" spans="1:181" ht="15" customHeight="1">
      <c r="A10" s="100" t="s">
        <v>95</v>
      </c>
      <c r="B10" s="96"/>
      <c r="C10" s="101"/>
      <c r="D10" s="101"/>
      <c r="E10" s="101"/>
      <c r="F10" s="101">
        <v>107.99999999999997</v>
      </c>
      <c r="G10" s="101">
        <v>109.19999999999997</v>
      </c>
      <c r="H10" s="101">
        <v>110.39999999999998</v>
      </c>
      <c r="I10" s="101">
        <v>111.59999999999998</v>
      </c>
      <c r="J10" s="101">
        <v>112.79999999999998</v>
      </c>
      <c r="K10" s="101">
        <v>113.99999999999999</v>
      </c>
      <c r="L10" s="101">
        <v>115.19999999999999</v>
      </c>
      <c r="M10" s="101">
        <v>116.39999999999999</v>
      </c>
      <c r="N10" s="101">
        <v>117.6</v>
      </c>
      <c r="O10" s="101">
        <v>118.8</v>
      </c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</row>
    <row r="11" spans="1:181" ht="15" customHeight="1">
      <c r="A11" s="95" t="s">
        <v>96</v>
      </c>
      <c r="B11" s="96"/>
      <c r="C11" s="97">
        <f t="shared" ref="C11:O11" si="4">SUM(C12:C14)</f>
        <v>0</v>
      </c>
      <c r="D11" s="97" t="e">
        <f t="shared" si="4"/>
        <v>#REF!</v>
      </c>
      <c r="E11" s="97" t="e">
        <f t="shared" si="4"/>
        <v>#REF!</v>
      </c>
      <c r="F11" s="97" t="e">
        <f t="shared" si="4"/>
        <v>#REF!</v>
      </c>
      <c r="G11" s="97" t="e">
        <f t="shared" si="4"/>
        <v>#REF!</v>
      </c>
      <c r="H11" s="97" t="e">
        <f t="shared" si="4"/>
        <v>#REF!</v>
      </c>
      <c r="I11" s="97" t="e">
        <f t="shared" si="4"/>
        <v>#REF!</v>
      </c>
      <c r="J11" s="97" t="e">
        <f t="shared" si="4"/>
        <v>#REF!</v>
      </c>
      <c r="K11" s="97" t="e">
        <f t="shared" si="4"/>
        <v>#REF!</v>
      </c>
      <c r="L11" s="97" t="e">
        <f t="shared" si="4"/>
        <v>#REF!</v>
      </c>
      <c r="M11" s="97" t="e">
        <f t="shared" si="4"/>
        <v>#REF!</v>
      </c>
      <c r="N11" s="97" t="e">
        <f t="shared" si="4"/>
        <v>#REF!</v>
      </c>
      <c r="O11" s="97" t="e">
        <f t="shared" si="4"/>
        <v>#REF!</v>
      </c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</row>
    <row r="12" spans="1:181">
      <c r="A12" s="100" t="s">
        <v>97</v>
      </c>
      <c r="B12" s="102"/>
      <c r="C12" s="101"/>
      <c r="D12" s="101" t="e">
        <f>C12+'Прогноз движения денежных средс'!#REF!/Исх!$C$19-'Доходы и расходы '!#REF!</f>
        <v>#REF!</v>
      </c>
      <c r="E12" s="101" t="e">
        <f>D12+'Прогноз движения денежных средс'!#REF!/Исх!$C$19-'Доходы и расходы '!#REF!</f>
        <v>#REF!</v>
      </c>
      <c r="F12" s="101" t="e">
        <f>E12+'Прогноз движения денежных средс'!#REF!/Исх!$C$19-'Доходы и расходы '!#REF!</f>
        <v>#REF!</v>
      </c>
      <c r="G12" s="101" t="e">
        <f>F12+'Прогноз движения денежных средс'!#REF!/Исх!$C$19-'Доходы и расходы '!#REF!</f>
        <v>#REF!</v>
      </c>
      <c r="H12" s="101" t="e">
        <f>G12+'Прогноз движения денежных средс'!#REF!/Исх!$C$19-'Доходы и расходы '!#REF!</f>
        <v>#REF!</v>
      </c>
      <c r="I12" s="101" t="e">
        <f>H12+'Прогноз движения денежных средс'!#REF!/Исх!$C$19-'Доходы и расходы '!#REF!</f>
        <v>#REF!</v>
      </c>
      <c r="J12" s="101" t="e">
        <f>I12+'Прогноз движения денежных средс'!#REF!/Исх!$C$19-'Доходы и расходы '!#REF!</f>
        <v>#REF!</v>
      </c>
      <c r="K12" s="101" t="e">
        <f>J12+'Прогноз движения денежных средс'!#REF!/Исх!$C$19-'Доходы и расходы '!#REF!</f>
        <v>#REF!</v>
      </c>
      <c r="L12" s="101" t="e">
        <f>K12+'Прогноз движения денежных средс'!#REF!/Исх!$C$19-'Доходы и расходы '!#REF!</f>
        <v>#REF!</v>
      </c>
      <c r="M12" s="101" t="e">
        <f>L12+'Прогноз движения денежных средс'!#REF!/Исх!$C$19-'Доходы и расходы '!#REF!</f>
        <v>#REF!</v>
      </c>
      <c r="N12" s="101" t="e">
        <f>M12+'Прогноз движения денежных средс'!#REF!/Исх!$C$19-'Доходы и расходы '!#REF!</f>
        <v>#REF!</v>
      </c>
      <c r="O12" s="101" t="e">
        <f>N12+'Прогноз движения денежных средс'!#REF!/Исх!$C$19-'Доходы и расходы '!#REF!</f>
        <v>#REF!</v>
      </c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</row>
    <row r="13" spans="1:181" ht="15" hidden="1" customHeight="1">
      <c r="A13" s="100" t="s">
        <v>98</v>
      </c>
      <c r="B13" s="102"/>
      <c r="C13" s="101"/>
      <c r="D13" s="101">
        <f>C13</f>
        <v>0</v>
      </c>
      <c r="E13" s="101">
        <f>D13</f>
        <v>0</v>
      </c>
      <c r="F13" s="101">
        <f t="shared" ref="F13:O13" si="5">E13</f>
        <v>0</v>
      </c>
      <c r="G13" s="101">
        <f t="shared" si="5"/>
        <v>0</v>
      </c>
      <c r="H13" s="101">
        <f t="shared" si="5"/>
        <v>0</v>
      </c>
      <c r="I13" s="101">
        <f t="shared" si="5"/>
        <v>0</v>
      </c>
      <c r="J13" s="101">
        <f t="shared" si="5"/>
        <v>0</v>
      </c>
      <c r="K13" s="101">
        <f t="shared" si="5"/>
        <v>0</v>
      </c>
      <c r="L13" s="101">
        <f t="shared" si="5"/>
        <v>0</v>
      </c>
      <c r="M13" s="101">
        <f t="shared" si="5"/>
        <v>0</v>
      </c>
      <c r="N13" s="101">
        <f t="shared" si="5"/>
        <v>0</v>
      </c>
      <c r="O13" s="101">
        <f t="shared" si="5"/>
        <v>0</v>
      </c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</row>
    <row r="14" spans="1:181">
      <c r="A14" s="100" t="s">
        <v>99</v>
      </c>
      <c r="B14" s="102"/>
      <c r="C14" s="101"/>
      <c r="D14" s="101" t="e">
        <f>IF('Доходы и расходы '!#REF!&lt;0,-'Доходы и расходы '!#REF!,0)</f>
        <v>#REF!</v>
      </c>
      <c r="E14" s="101" t="e">
        <f>IF('Доходы и расходы '!#REF!&lt;0,-'Доходы и расходы '!#REF!,0)</f>
        <v>#REF!</v>
      </c>
      <c r="F14" s="101" t="e">
        <f>IF('Доходы и расходы '!#REF!&lt;0,-'Доходы и расходы '!#REF!,0)</f>
        <v>#REF!</v>
      </c>
      <c r="G14" s="101" t="e">
        <f>IF('Доходы и расходы '!#REF!&lt;0,-'Доходы и расходы '!#REF!,0)</f>
        <v>#REF!</v>
      </c>
      <c r="H14" s="101" t="e">
        <f>IF('Доходы и расходы '!#REF!&lt;0,-'Доходы и расходы '!#REF!,0)</f>
        <v>#REF!</v>
      </c>
      <c r="I14" s="101" t="e">
        <f>IF('Доходы и расходы '!#REF!&lt;0,-'Доходы и расходы '!#REF!,0)</f>
        <v>#REF!</v>
      </c>
      <c r="J14" s="101" t="e">
        <f>IF('Доходы и расходы '!#REF!&lt;0,-'Доходы и расходы '!#REF!,0)</f>
        <v>#REF!</v>
      </c>
      <c r="K14" s="101" t="e">
        <f>IF('Доходы и расходы '!#REF!&lt;0,-'Доходы и расходы '!#REF!,0)</f>
        <v>#REF!</v>
      </c>
      <c r="L14" s="101" t="e">
        <f>IF('Доходы и расходы '!#REF!&lt;0,-'Доходы и расходы '!#REF!,0)</f>
        <v>#REF!</v>
      </c>
      <c r="M14" s="101" t="e">
        <f>IF('Доходы и расходы '!#REF!&lt;0,-'Доходы и расходы '!#REF!,0)</f>
        <v>#REF!</v>
      </c>
      <c r="N14" s="101" t="e">
        <f>IF('Доходы и расходы '!#REF!&lt;0,-'Доходы и расходы '!#REF!,0)</f>
        <v>#REF!</v>
      </c>
      <c r="O14" s="101" t="e">
        <f>IF('Доходы и расходы '!#REF!&lt;0,-'Доходы и расходы '!#REF!,0)</f>
        <v>#REF!</v>
      </c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</row>
    <row r="15" spans="1:181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3"/>
      <c r="FF15" s="103"/>
      <c r="FG15" s="103"/>
      <c r="FH15" s="103"/>
      <c r="FI15" s="103"/>
      <c r="FJ15" s="103"/>
      <c r="FK15" s="103"/>
      <c r="FL15" s="103"/>
      <c r="FM15" s="103"/>
      <c r="FN15" s="103"/>
      <c r="FO15" s="103"/>
      <c r="FP15" s="103"/>
      <c r="FQ15" s="103"/>
      <c r="FR15" s="103"/>
      <c r="FS15" s="103"/>
      <c r="FT15" s="103"/>
      <c r="FU15" s="103"/>
      <c r="FV15" s="103"/>
      <c r="FW15" s="103"/>
      <c r="FX15" s="103"/>
      <c r="FY15" s="103"/>
    </row>
    <row r="16" spans="1:181" s="99" customFormat="1" ht="15" customHeight="1">
      <c r="A16" s="95" t="s">
        <v>100</v>
      </c>
      <c r="B16" s="96"/>
      <c r="C16" s="96">
        <f t="shared" ref="C16:O16" si="6">C21+C24+C17</f>
        <v>0</v>
      </c>
      <c r="D16" s="96" t="e">
        <f t="shared" si="6"/>
        <v>#REF!</v>
      </c>
      <c r="E16" s="96" t="e">
        <f t="shared" si="6"/>
        <v>#REF!</v>
      </c>
      <c r="F16" s="96" t="e">
        <f t="shared" si="6"/>
        <v>#REF!</v>
      </c>
      <c r="G16" s="96" t="e">
        <f t="shared" si="6"/>
        <v>#REF!</v>
      </c>
      <c r="H16" s="96" t="e">
        <f t="shared" si="6"/>
        <v>#REF!</v>
      </c>
      <c r="I16" s="96" t="e">
        <f t="shared" si="6"/>
        <v>#REF!</v>
      </c>
      <c r="J16" s="96" t="e">
        <f t="shared" si="6"/>
        <v>#REF!</v>
      </c>
      <c r="K16" s="96" t="e">
        <f t="shared" si="6"/>
        <v>#REF!</v>
      </c>
      <c r="L16" s="96" t="e">
        <f t="shared" si="6"/>
        <v>#REF!</v>
      </c>
      <c r="M16" s="96" t="e">
        <f t="shared" si="6"/>
        <v>#REF!</v>
      </c>
      <c r="N16" s="96" t="e">
        <f t="shared" si="6"/>
        <v>#REF!</v>
      </c>
      <c r="O16" s="96" t="e">
        <f t="shared" si="6"/>
        <v>#REF!</v>
      </c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8"/>
      <c r="AH16" s="98"/>
      <c r="AI16" s="98"/>
      <c r="AJ16" s="98"/>
      <c r="AK16" s="98"/>
      <c r="AL16" s="98"/>
      <c r="AM16" s="98"/>
    </row>
    <row r="17" spans="1:33" ht="15" customHeight="1">
      <c r="A17" s="95" t="s">
        <v>101</v>
      </c>
      <c r="B17" s="96"/>
      <c r="C17" s="96">
        <f t="shared" ref="C17:O17" si="7">SUM(C18:C20)</f>
        <v>0</v>
      </c>
      <c r="D17" s="96" t="e">
        <f t="shared" si="7"/>
        <v>#REF!</v>
      </c>
      <c r="E17" s="96" t="e">
        <f t="shared" si="7"/>
        <v>#REF!</v>
      </c>
      <c r="F17" s="96" t="e">
        <f t="shared" si="7"/>
        <v>#REF!</v>
      </c>
      <c r="G17" s="96" t="e">
        <f t="shared" si="7"/>
        <v>#REF!</v>
      </c>
      <c r="H17" s="96" t="e">
        <f t="shared" si="7"/>
        <v>#REF!</v>
      </c>
      <c r="I17" s="96" t="e">
        <f t="shared" si="7"/>
        <v>#REF!</v>
      </c>
      <c r="J17" s="96" t="e">
        <f t="shared" si="7"/>
        <v>#REF!</v>
      </c>
      <c r="K17" s="96" t="e">
        <f t="shared" si="7"/>
        <v>#REF!</v>
      </c>
      <c r="L17" s="96" t="e">
        <f t="shared" si="7"/>
        <v>#REF!</v>
      </c>
      <c r="M17" s="96" t="e">
        <f t="shared" si="7"/>
        <v>#REF!</v>
      </c>
      <c r="N17" s="96" t="e">
        <f t="shared" si="7"/>
        <v>#REF!</v>
      </c>
      <c r="O17" s="96" t="e">
        <f t="shared" si="7"/>
        <v>#REF!</v>
      </c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</row>
    <row r="18" spans="1:33" hidden="1">
      <c r="A18" s="100" t="s">
        <v>102</v>
      </c>
      <c r="B18" s="102"/>
      <c r="C18" s="102"/>
      <c r="D18" s="102">
        <f>C18</f>
        <v>0</v>
      </c>
      <c r="E18" s="102">
        <f>D18</f>
        <v>0</v>
      </c>
      <c r="F18" s="102">
        <f t="shared" ref="F18:O18" si="8">E18</f>
        <v>0</v>
      </c>
      <c r="G18" s="102">
        <f t="shared" si="8"/>
        <v>0</v>
      </c>
      <c r="H18" s="102">
        <f t="shared" si="8"/>
        <v>0</v>
      </c>
      <c r="I18" s="102">
        <f t="shared" si="8"/>
        <v>0</v>
      </c>
      <c r="J18" s="102">
        <f t="shared" si="8"/>
        <v>0</v>
      </c>
      <c r="K18" s="102">
        <f t="shared" si="8"/>
        <v>0</v>
      </c>
      <c r="L18" s="102">
        <f t="shared" si="8"/>
        <v>0</v>
      </c>
      <c r="M18" s="102">
        <f t="shared" si="8"/>
        <v>0</v>
      </c>
      <c r="N18" s="102">
        <f t="shared" si="8"/>
        <v>0</v>
      </c>
      <c r="O18" s="102">
        <f t="shared" si="8"/>
        <v>0</v>
      </c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</row>
    <row r="19" spans="1:33" ht="25.5">
      <c r="A19" s="100" t="s">
        <v>103</v>
      </c>
      <c r="B19" s="102"/>
      <c r="C19" s="102"/>
      <c r="D19" s="102" t="e">
        <f>C19+'Доходы и расходы '!#REF!-'Прогноз движения денежных средс'!#REF!-кр!C8</f>
        <v>#REF!</v>
      </c>
      <c r="E19" s="102" t="e">
        <f>D19+'Доходы и расходы '!#REF!-'Прогноз движения денежных средс'!#REF!-кр!D8</f>
        <v>#REF!</v>
      </c>
      <c r="F19" s="102" t="e">
        <f>E19+'Доходы и расходы '!#REF!-'Прогноз движения денежных средс'!#REF!-кр!E8</f>
        <v>#REF!</v>
      </c>
      <c r="G19" s="102" t="e">
        <f>F19+'Доходы и расходы '!#REF!-'Прогноз движения денежных средс'!#REF!-кр!F8</f>
        <v>#REF!</v>
      </c>
      <c r="H19" s="102" t="e">
        <f>G19+'Доходы и расходы '!#REF!-'Прогноз движения денежных средс'!#REF!-кр!G8</f>
        <v>#REF!</v>
      </c>
      <c r="I19" s="102" t="e">
        <f>H19+'Доходы и расходы '!#REF!-'Прогноз движения денежных средс'!#REF!-кр!H8</f>
        <v>#REF!</v>
      </c>
      <c r="J19" s="102" t="e">
        <f>I19+'Доходы и расходы '!#REF!-'Прогноз движения денежных средс'!#REF!-кр!I8</f>
        <v>#REF!</v>
      </c>
      <c r="K19" s="102" t="e">
        <f>J19+'Доходы и расходы '!#REF!-'Прогноз движения денежных средс'!#REF!-кр!J8</f>
        <v>#REF!</v>
      </c>
      <c r="L19" s="102" t="e">
        <f>K19+'Доходы и расходы '!#REF!-'Прогноз движения денежных средс'!#REF!-кр!K8</f>
        <v>#REF!</v>
      </c>
      <c r="M19" s="102" t="e">
        <f>L19+'Доходы и расходы '!#REF!-'Прогноз движения денежных средс'!#REF!-кр!L8</f>
        <v>#REF!</v>
      </c>
      <c r="N19" s="102" t="e">
        <f>M19+'Доходы и расходы '!#REF!-'Прогноз движения денежных средс'!#REF!-кр!M8</f>
        <v>#REF!</v>
      </c>
      <c r="O19" s="102" t="e">
        <f>N19+'Доходы и расходы '!#REF!-'Прогноз движения денежных средс'!#REF!-кр!N8</f>
        <v>#REF!</v>
      </c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90"/>
    </row>
    <row r="20" spans="1:33">
      <c r="A20" s="100" t="s">
        <v>105</v>
      </c>
      <c r="B20" s="102"/>
      <c r="C20" s="102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102"/>
      <c r="AC20" s="102"/>
      <c r="AD20" s="102"/>
      <c r="AE20" s="102"/>
      <c r="AF20" s="102"/>
    </row>
    <row r="21" spans="1:33" ht="15" customHeight="1">
      <c r="A21" s="95" t="s">
        <v>106</v>
      </c>
      <c r="B21" s="96"/>
      <c r="C21" s="96">
        <f t="shared" ref="C21:O21" si="9">SUM(C22:C23)</f>
        <v>0</v>
      </c>
      <c r="D21" s="96">
        <f t="shared" si="9"/>
        <v>0</v>
      </c>
      <c r="E21" s="96">
        <f t="shared" si="9"/>
        <v>0</v>
      </c>
      <c r="F21" s="96">
        <f t="shared" si="9"/>
        <v>0</v>
      </c>
      <c r="G21" s="96">
        <f t="shared" si="9"/>
        <v>0</v>
      </c>
      <c r="H21" s="96">
        <f t="shared" si="9"/>
        <v>0</v>
      </c>
      <c r="I21" s="96">
        <f t="shared" si="9"/>
        <v>0</v>
      </c>
      <c r="J21" s="96">
        <f t="shared" si="9"/>
        <v>0</v>
      </c>
      <c r="K21" s="96">
        <f t="shared" si="9"/>
        <v>0</v>
      </c>
      <c r="L21" s="96">
        <f t="shared" si="9"/>
        <v>0</v>
      </c>
      <c r="M21" s="96">
        <f t="shared" si="9"/>
        <v>0</v>
      </c>
      <c r="N21" s="96">
        <f t="shared" si="9"/>
        <v>0</v>
      </c>
      <c r="O21" s="96">
        <f t="shared" si="9"/>
        <v>0</v>
      </c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</row>
    <row r="22" spans="1:33">
      <c r="A22" s="100" t="s">
        <v>104</v>
      </c>
      <c r="B22" s="102"/>
      <c r="C22" s="96"/>
      <c r="D22" s="102">
        <f>кр!C12</f>
        <v>0</v>
      </c>
      <c r="E22" s="102">
        <f>кр!D12</f>
        <v>0</v>
      </c>
      <c r="F22" s="102">
        <f>кр!E12</f>
        <v>0</v>
      </c>
      <c r="G22" s="102">
        <f>кр!F12</f>
        <v>0</v>
      </c>
      <c r="H22" s="102">
        <f>кр!G12</f>
        <v>0</v>
      </c>
      <c r="I22" s="102">
        <f>кр!H12</f>
        <v>0</v>
      </c>
      <c r="J22" s="102">
        <f>кр!I12</f>
        <v>0</v>
      </c>
      <c r="K22" s="102">
        <f>кр!J12</f>
        <v>0</v>
      </c>
      <c r="L22" s="102">
        <f>кр!K12</f>
        <v>0</v>
      </c>
      <c r="M22" s="102">
        <f>кр!L12</f>
        <v>0</v>
      </c>
      <c r="N22" s="102">
        <f>кр!M12</f>
        <v>0</v>
      </c>
      <c r="O22" s="102">
        <f>кр!N12</f>
        <v>0</v>
      </c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</row>
    <row r="23" spans="1:33" ht="15" hidden="1" customHeight="1">
      <c r="A23" s="100" t="s">
        <v>107</v>
      </c>
      <c r="B23" s="102"/>
      <c r="C23" s="102"/>
      <c r="D23" s="102">
        <f>C23</f>
        <v>0</v>
      </c>
      <c r="E23" s="102">
        <f>D23</f>
        <v>0</v>
      </c>
      <c r="F23" s="102">
        <f t="shared" ref="F23:O23" si="10">E23</f>
        <v>0</v>
      </c>
      <c r="G23" s="102">
        <f t="shared" si="10"/>
        <v>0</v>
      </c>
      <c r="H23" s="102">
        <f t="shared" si="10"/>
        <v>0</v>
      </c>
      <c r="I23" s="102">
        <f t="shared" si="10"/>
        <v>0</v>
      </c>
      <c r="J23" s="102">
        <f t="shared" si="10"/>
        <v>0</v>
      </c>
      <c r="K23" s="102">
        <f t="shared" si="10"/>
        <v>0</v>
      </c>
      <c r="L23" s="102">
        <f t="shared" si="10"/>
        <v>0</v>
      </c>
      <c r="M23" s="102">
        <f t="shared" si="10"/>
        <v>0</v>
      </c>
      <c r="N23" s="102">
        <f t="shared" si="10"/>
        <v>0</v>
      </c>
      <c r="O23" s="102">
        <f t="shared" si="10"/>
        <v>0</v>
      </c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96"/>
      <c r="AC23" s="102"/>
      <c r="AD23" s="102"/>
      <c r="AE23" s="102"/>
      <c r="AF23" s="102"/>
    </row>
    <row r="24" spans="1:33" s="99" customFormat="1" ht="15" customHeight="1">
      <c r="A24" s="95" t="s">
        <v>108</v>
      </c>
      <c r="B24" s="96"/>
      <c r="C24" s="96">
        <f t="shared" ref="C24:O24" si="11">SUM(C25:C26)</f>
        <v>0</v>
      </c>
      <c r="D24" s="96" t="e">
        <f t="shared" si="11"/>
        <v>#REF!</v>
      </c>
      <c r="E24" s="96" t="e">
        <f t="shared" si="11"/>
        <v>#REF!</v>
      </c>
      <c r="F24" s="96" t="e">
        <f t="shared" si="11"/>
        <v>#REF!</v>
      </c>
      <c r="G24" s="96" t="e">
        <f t="shared" si="11"/>
        <v>#REF!</v>
      </c>
      <c r="H24" s="96" t="e">
        <f t="shared" si="11"/>
        <v>#REF!</v>
      </c>
      <c r="I24" s="96" t="e">
        <f t="shared" si="11"/>
        <v>#REF!</v>
      </c>
      <c r="J24" s="96" t="e">
        <f t="shared" si="11"/>
        <v>#REF!</v>
      </c>
      <c r="K24" s="96" t="e">
        <f t="shared" si="11"/>
        <v>#REF!</v>
      </c>
      <c r="L24" s="96" t="e">
        <f t="shared" si="11"/>
        <v>#REF!</v>
      </c>
      <c r="M24" s="96" t="e">
        <f t="shared" si="11"/>
        <v>#REF!</v>
      </c>
      <c r="N24" s="96" t="e">
        <f t="shared" si="11"/>
        <v>#REF!</v>
      </c>
      <c r="O24" s="96" t="e">
        <f t="shared" si="11"/>
        <v>#REF!</v>
      </c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</row>
    <row r="25" spans="1:33" ht="15" customHeight="1">
      <c r="A25" s="100" t="s">
        <v>109</v>
      </c>
      <c r="B25" s="96"/>
      <c r="C25" s="102"/>
      <c r="D25" s="102" t="e">
        <f>C25+'Прогноз движения денежных средс'!#REF!</f>
        <v>#REF!</v>
      </c>
      <c r="E25" s="102" t="e">
        <f>D25+'Прогноз движения денежных средс'!#REF!</f>
        <v>#REF!</v>
      </c>
      <c r="F25" s="102" t="e">
        <f>E25+'Прогноз движения денежных средс'!#REF!</f>
        <v>#REF!</v>
      </c>
      <c r="G25" s="102" t="e">
        <f>F25+'Прогноз движения денежных средс'!#REF!</f>
        <v>#REF!</v>
      </c>
      <c r="H25" s="102" t="e">
        <f>G25+'Прогноз движения денежных средс'!#REF!</f>
        <v>#REF!</v>
      </c>
      <c r="I25" s="102" t="e">
        <f>H25+'Прогноз движения денежных средс'!#REF!</f>
        <v>#REF!</v>
      </c>
      <c r="J25" s="102" t="e">
        <f>I25+'Прогноз движения денежных средс'!#REF!</f>
        <v>#REF!</v>
      </c>
      <c r="K25" s="102" t="e">
        <f>J25+'Прогноз движения денежных средс'!#REF!</f>
        <v>#REF!</v>
      </c>
      <c r="L25" s="102" t="e">
        <f>K25+'Прогноз движения денежных средс'!#REF!</f>
        <v>#REF!</v>
      </c>
      <c r="M25" s="102" t="e">
        <f>L25+'Прогноз движения денежных средс'!#REF!</f>
        <v>#REF!</v>
      </c>
      <c r="N25" s="102" t="e">
        <f>M25+'Прогноз движения денежных средс'!#REF!</f>
        <v>#REF!</v>
      </c>
      <c r="O25" s="102" t="e">
        <f>N25+'Прогноз движения денежных средс'!#REF!</f>
        <v>#REF!</v>
      </c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</row>
    <row r="26" spans="1:33" ht="15" customHeight="1">
      <c r="A26" s="100" t="s">
        <v>110</v>
      </c>
      <c r="B26" s="96"/>
      <c r="C26" s="102"/>
      <c r="D26" s="102" t="e">
        <f>'Доходы и расходы '!#REF!</f>
        <v>#REF!</v>
      </c>
      <c r="E26" s="102" t="e">
        <f>'Доходы и расходы '!#REF!</f>
        <v>#REF!</v>
      </c>
      <c r="F26" s="102" t="e">
        <f>'Доходы и расходы '!#REF!</f>
        <v>#REF!</v>
      </c>
      <c r="G26" s="102" t="e">
        <f>'Доходы и расходы '!#REF!</f>
        <v>#REF!</v>
      </c>
      <c r="H26" s="102" t="e">
        <f>'Доходы и расходы '!#REF!</f>
        <v>#REF!</v>
      </c>
      <c r="I26" s="102" t="e">
        <f>'Доходы и расходы '!#REF!</f>
        <v>#REF!</v>
      </c>
      <c r="J26" s="102" t="e">
        <f>'Доходы и расходы '!#REF!</f>
        <v>#REF!</v>
      </c>
      <c r="K26" s="102" t="e">
        <f>'Доходы и расходы '!#REF!</f>
        <v>#REF!</v>
      </c>
      <c r="L26" s="102" t="e">
        <f>'Доходы и расходы '!#REF!</f>
        <v>#REF!</v>
      </c>
      <c r="M26" s="102" t="e">
        <f>'Доходы и расходы '!#REF!</f>
        <v>#REF!</v>
      </c>
      <c r="N26" s="102" t="e">
        <f>'Доходы и расходы '!#REF!</f>
        <v>#REF!</v>
      </c>
      <c r="O26" s="102" t="e">
        <f>'Доходы и расходы '!#REF!</f>
        <v>#REF!</v>
      </c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</row>
    <row r="28" spans="1:33">
      <c r="A28" s="105" t="s">
        <v>111</v>
      </c>
      <c r="B28" s="106"/>
      <c r="C28" s="107">
        <f t="shared" ref="C28:AF28" si="12">C5-C16</f>
        <v>0</v>
      </c>
      <c r="D28" s="108" t="e">
        <f t="shared" si="12"/>
        <v>#REF!</v>
      </c>
      <c r="E28" s="108" t="e">
        <f t="shared" si="12"/>
        <v>#REF!</v>
      </c>
      <c r="F28" s="108" t="e">
        <f t="shared" si="12"/>
        <v>#REF!</v>
      </c>
      <c r="G28" s="108" t="e">
        <f t="shared" si="12"/>
        <v>#REF!</v>
      </c>
      <c r="H28" s="108" t="e">
        <f t="shared" si="12"/>
        <v>#REF!</v>
      </c>
      <c r="I28" s="108" t="e">
        <f t="shared" si="12"/>
        <v>#REF!</v>
      </c>
      <c r="J28" s="108" t="e">
        <f t="shared" si="12"/>
        <v>#REF!</v>
      </c>
      <c r="K28" s="108" t="e">
        <f t="shared" si="12"/>
        <v>#REF!</v>
      </c>
      <c r="L28" s="108" t="e">
        <f t="shared" si="12"/>
        <v>#REF!</v>
      </c>
      <c r="M28" s="108" t="e">
        <f t="shared" si="12"/>
        <v>#REF!</v>
      </c>
      <c r="N28" s="108" t="e">
        <f t="shared" si="12"/>
        <v>#REF!</v>
      </c>
      <c r="O28" s="108" t="e">
        <f t="shared" si="12"/>
        <v>#REF!</v>
      </c>
      <c r="P28" s="108">
        <f t="shared" si="12"/>
        <v>0</v>
      </c>
      <c r="Q28" s="108">
        <f t="shared" si="12"/>
        <v>0</v>
      </c>
      <c r="R28" s="108">
        <f t="shared" si="12"/>
        <v>0</v>
      </c>
      <c r="S28" s="108">
        <f t="shared" si="12"/>
        <v>0</v>
      </c>
      <c r="T28" s="108">
        <f t="shared" si="12"/>
        <v>0</v>
      </c>
      <c r="U28" s="108">
        <f t="shared" si="12"/>
        <v>0</v>
      </c>
      <c r="V28" s="108">
        <f t="shared" si="12"/>
        <v>0</v>
      </c>
      <c r="W28" s="108">
        <f t="shared" si="12"/>
        <v>0</v>
      </c>
      <c r="X28" s="108">
        <f t="shared" si="12"/>
        <v>0</v>
      </c>
      <c r="Y28" s="108">
        <f t="shared" si="12"/>
        <v>0</v>
      </c>
      <c r="Z28" s="108">
        <f t="shared" si="12"/>
        <v>0</v>
      </c>
      <c r="AA28" s="108">
        <f t="shared" si="12"/>
        <v>0</v>
      </c>
      <c r="AB28" s="108">
        <f t="shared" si="12"/>
        <v>0</v>
      </c>
      <c r="AC28" s="108">
        <f t="shared" si="12"/>
        <v>0</v>
      </c>
      <c r="AD28" s="108">
        <f t="shared" si="12"/>
        <v>0</v>
      </c>
      <c r="AE28" s="108">
        <f t="shared" si="12"/>
        <v>0</v>
      </c>
      <c r="AF28" s="108">
        <f t="shared" si="12"/>
        <v>0</v>
      </c>
    </row>
    <row r="30" spans="1:33" hidden="1">
      <c r="A30" s="89" t="s">
        <v>110</v>
      </c>
      <c r="P30" s="90">
        <v>109.48954266069855</v>
      </c>
      <c r="Q30" s="90">
        <v>109.48954266069855</v>
      </c>
      <c r="R30" s="90">
        <v>108.45296951069854</v>
      </c>
      <c r="S30" s="90">
        <v>106.37982321069852</v>
      </c>
      <c r="T30" s="90">
        <v>103.27010376069849</v>
      </c>
      <c r="U30" s="90">
        <v>103.27010376069849</v>
      </c>
      <c r="V30" s="90">
        <v>103.27010376069849</v>
      </c>
      <c r="W30" s="90">
        <v>99.201253408558813</v>
      </c>
      <c r="X30" s="90">
        <v>99.201253408558813</v>
      </c>
      <c r="Y30" s="90">
        <v>99.201253408558813</v>
      </c>
      <c r="Z30" s="90">
        <v>99.201253408558813</v>
      </c>
      <c r="AA30" s="90">
        <v>82.616083008558789</v>
      </c>
      <c r="AB30" s="90" t="e">
        <f>AB26-#REF!</f>
        <v>#REF!</v>
      </c>
      <c r="AC30" s="90">
        <f>AC26-AB26</f>
        <v>0</v>
      </c>
      <c r="AD30" s="90">
        <f>AD26-AC26</f>
        <v>0</v>
      </c>
      <c r="AE30" s="90">
        <f>AE26-AD26</f>
        <v>0</v>
      </c>
      <c r="AF30" s="90">
        <f>AF26-AE26</f>
        <v>0</v>
      </c>
    </row>
    <row r="31" spans="1:33" hidden="1">
      <c r="A31" s="89" t="s">
        <v>112</v>
      </c>
      <c r="AB31" s="90" t="e">
        <f>(AB8+AB10+AB13+AB14)-(#REF!+#REF!+#REF!+#REF!)</f>
        <v>#REF!</v>
      </c>
      <c r="AC31" s="90">
        <f>(AC8+AC10+AC13+AC14)-(AB8+AB10+AB13+AB14)</f>
        <v>0</v>
      </c>
      <c r="AD31" s="90">
        <f>(AD8+AD10+AD13+AD14)-(AC8+AC10+AC13+AC14)</f>
        <v>0</v>
      </c>
      <c r="AE31" s="90">
        <f>(AE8+AE10+AE13+AE14)-(AD8+AD10+AD13+AD14)</f>
        <v>0</v>
      </c>
      <c r="AF31" s="90">
        <f>(AF8+AF10+AF13+AF14)-(AE8+AE10+AE13+AE14)</f>
        <v>0</v>
      </c>
    </row>
    <row r="32" spans="1:33" hidden="1">
      <c r="A32" s="89" t="s">
        <v>113</v>
      </c>
      <c r="AB32" s="90" t="e">
        <f>AB9-#REF!</f>
        <v>#REF!</v>
      </c>
      <c r="AC32" s="90">
        <f>AC9-AB9</f>
        <v>0</v>
      </c>
      <c r="AD32" s="90">
        <f>AD9-AC9</f>
        <v>0</v>
      </c>
      <c r="AE32" s="90">
        <f>AE9-AD9</f>
        <v>0</v>
      </c>
      <c r="AF32" s="90">
        <f>AF9-AE9</f>
        <v>0</v>
      </c>
    </row>
    <row r="33" spans="1:32" hidden="1">
      <c r="A33" s="89" t="s">
        <v>114</v>
      </c>
      <c r="AB33" s="90" t="e">
        <f>(AB21+AB17)-(#REF!+#REF!)</f>
        <v>#REF!</v>
      </c>
      <c r="AC33" s="90">
        <f>(AC21+AC17)-(AB21+AB17)</f>
        <v>0</v>
      </c>
      <c r="AD33" s="90">
        <f>(AD21+AD17)-(AC21+AC17)</f>
        <v>0</v>
      </c>
      <c r="AE33" s="90">
        <f>(AE21+AE17)-(AD21+AD17)</f>
        <v>0</v>
      </c>
      <c r="AF33" s="90">
        <f>(AF21+AF17)-(AE21+AE17)</f>
        <v>0</v>
      </c>
    </row>
    <row r="34" spans="1:32" hidden="1">
      <c r="A34" s="89" t="s">
        <v>115</v>
      </c>
      <c r="P34" s="90">
        <f t="shared" ref="P34:AA34" si="13">P31+P32+P33</f>
        <v>0</v>
      </c>
      <c r="Q34" s="90">
        <f t="shared" si="13"/>
        <v>0</v>
      </c>
      <c r="R34" s="90">
        <f t="shared" si="13"/>
        <v>0</v>
      </c>
      <c r="S34" s="90">
        <f t="shared" si="13"/>
        <v>0</v>
      </c>
      <c r="T34" s="90">
        <f t="shared" si="13"/>
        <v>0</v>
      </c>
      <c r="U34" s="90">
        <f t="shared" si="13"/>
        <v>0</v>
      </c>
      <c r="V34" s="90">
        <f t="shared" si="13"/>
        <v>0</v>
      </c>
      <c r="W34" s="90">
        <f t="shared" si="13"/>
        <v>0</v>
      </c>
      <c r="X34" s="90">
        <f t="shared" si="13"/>
        <v>0</v>
      </c>
      <c r="Y34" s="90">
        <f t="shared" si="13"/>
        <v>0</v>
      </c>
      <c r="Z34" s="90">
        <f t="shared" si="13"/>
        <v>0</v>
      </c>
      <c r="AA34" s="90">
        <f t="shared" si="13"/>
        <v>0</v>
      </c>
      <c r="AB34" s="90" t="e">
        <f t="shared" ref="AB34:AF34" si="14">-AB31+AB32+AB33</f>
        <v>#REF!</v>
      </c>
      <c r="AC34" s="90">
        <f t="shared" si="14"/>
        <v>0</v>
      </c>
      <c r="AD34" s="90">
        <f t="shared" si="14"/>
        <v>0</v>
      </c>
      <c r="AE34" s="90">
        <f t="shared" si="14"/>
        <v>0</v>
      </c>
      <c r="AF34" s="90">
        <f t="shared" si="14"/>
        <v>0</v>
      </c>
    </row>
    <row r="35" spans="1:32" hidden="1">
      <c r="A35" s="89" t="s">
        <v>56</v>
      </c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>
        <f>'Доходы и расходы '!O13</f>
        <v>0</v>
      </c>
      <c r="AC35" s="90">
        <f>'Доходы и расходы '!AB13</f>
        <v>0</v>
      </c>
      <c r="AD35" s="90">
        <f>'Доходы и расходы '!AO13</f>
        <v>0</v>
      </c>
      <c r="AE35" s="90">
        <f>'Доходы и расходы '!AT13</f>
        <v>0</v>
      </c>
      <c r="AF35" s="90">
        <f>'Доходы и расходы '!AY13</f>
        <v>0</v>
      </c>
    </row>
    <row r="36" spans="1:32" hidden="1">
      <c r="A36" s="89" t="s">
        <v>116</v>
      </c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>
        <f>-'Прогноз движения денежных средс'!O21</f>
        <v>0</v>
      </c>
      <c r="AC36" s="90">
        <f>-'Прогноз движения денежных средс'!AU21</f>
        <v>0</v>
      </c>
      <c r="AD36" s="90">
        <f>-'Прогноз движения денежных средс'!AV21</f>
        <v>0</v>
      </c>
      <c r="AE36" s="90">
        <f>-'Прогноз движения денежных средс'!AW21</f>
        <v>0</v>
      </c>
      <c r="AF36" s="90">
        <f>-'Прогноз движения денежных средс'!AX21</f>
        <v>0</v>
      </c>
    </row>
    <row r="37" spans="1:32" hidden="1">
      <c r="A37" s="89" t="s">
        <v>117</v>
      </c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 t="e">
        <f t="shared" ref="AB37:AF37" si="15">AB30+AB34+AB35+AB36</f>
        <v>#REF!</v>
      </c>
      <c r="AC37" s="90">
        <f t="shared" si="15"/>
        <v>0</v>
      </c>
      <c r="AD37" s="90">
        <f t="shared" si="15"/>
        <v>0</v>
      </c>
      <c r="AE37" s="90">
        <f t="shared" si="15"/>
        <v>0</v>
      </c>
      <c r="AF37" s="90">
        <f t="shared" si="15"/>
        <v>0</v>
      </c>
    </row>
    <row r="38" spans="1:32" hidden="1"/>
    <row r="39" spans="1:32" hidden="1">
      <c r="A39" s="89" t="s">
        <v>122</v>
      </c>
      <c r="AB39" s="90">
        <f>'Прогноз движения денежных средс'!O34</f>
        <v>0</v>
      </c>
      <c r="AC39" s="90">
        <f>'Прогноз движения денежных средс'!AU34</f>
        <v>0</v>
      </c>
      <c r="AD39" s="90">
        <f>'Прогноз движения денежных средс'!AV34</f>
        <v>0</v>
      </c>
      <c r="AE39" s="90">
        <f>'Прогноз движения денежных средс'!AW34</f>
        <v>0</v>
      </c>
      <c r="AF39" s="90">
        <f>'Прогноз движения денежных средс'!AX34</f>
        <v>0</v>
      </c>
    </row>
    <row r="40" spans="1:32" hidden="1">
      <c r="A40" s="105" t="s">
        <v>111</v>
      </c>
      <c r="B40" s="106"/>
      <c r="C40" s="107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>
        <f t="shared" ref="P40:AA40" si="16">P39-P37</f>
        <v>0</v>
      </c>
      <c r="Q40" s="108">
        <f t="shared" si="16"/>
        <v>0</v>
      </c>
      <c r="R40" s="108">
        <f t="shared" si="16"/>
        <v>0</v>
      </c>
      <c r="S40" s="108">
        <f t="shared" si="16"/>
        <v>0</v>
      </c>
      <c r="T40" s="108">
        <f t="shared" si="16"/>
        <v>0</v>
      </c>
      <c r="U40" s="108">
        <f t="shared" si="16"/>
        <v>0</v>
      </c>
      <c r="V40" s="108">
        <f t="shared" si="16"/>
        <v>0</v>
      </c>
      <c r="W40" s="108">
        <f t="shared" si="16"/>
        <v>0</v>
      </c>
      <c r="X40" s="108">
        <f t="shared" si="16"/>
        <v>0</v>
      </c>
      <c r="Y40" s="108">
        <f t="shared" si="16"/>
        <v>0</v>
      </c>
      <c r="Z40" s="108">
        <f t="shared" si="16"/>
        <v>0</v>
      </c>
      <c r="AA40" s="108">
        <f t="shared" si="16"/>
        <v>0</v>
      </c>
      <c r="AB40" s="108" t="e">
        <f t="shared" ref="AB40:AF40" si="17">AB39-AB37</f>
        <v>#REF!</v>
      </c>
      <c r="AC40" s="108">
        <f t="shared" si="17"/>
        <v>0</v>
      </c>
      <c r="AD40" s="108">
        <f t="shared" si="17"/>
        <v>0</v>
      </c>
      <c r="AE40" s="108">
        <f t="shared" si="17"/>
        <v>0</v>
      </c>
      <c r="AF40" s="108">
        <f t="shared" si="17"/>
        <v>0</v>
      </c>
    </row>
  </sheetData>
  <mergeCells count="4">
    <mergeCell ref="A3:A4"/>
    <mergeCell ref="B3:B4"/>
    <mergeCell ref="D3:O3"/>
    <mergeCell ref="P3:AB3"/>
  </mergeCells>
  <phoneticPr fontId="3" type="noConversion"/>
  <pageMargins left="0.35433070866141736" right="0.23622047244094491" top="0.78740157480314965" bottom="0.23622047244094491" header="0.4" footer="0.15748031496062992"/>
  <pageSetup paperSize="9" orientation="landscape" r:id="rId1"/>
  <headerFooter alignWithMargins="0">
    <oddHeader>&amp;RПриложение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0"/>
  <sheetViews>
    <sheetView showGridLines="0" workbookViewId="0">
      <pane ySplit="3" topLeftCell="A4" activePane="bottomLeft" state="frozen"/>
      <selection activeCell="A34" sqref="A34"/>
      <selection pane="bottomLeft" activeCell="F33" sqref="F33"/>
    </sheetView>
  </sheetViews>
  <sheetFormatPr defaultRowHeight="12.75"/>
  <cols>
    <col min="1" max="1" width="28.7109375" style="52" customWidth="1"/>
    <col min="2" max="2" width="18.7109375" style="52" customWidth="1"/>
    <col min="3" max="3" width="17" style="52" customWidth="1"/>
    <col min="4" max="16384" width="9.140625" style="52"/>
  </cols>
  <sheetData>
    <row r="1" spans="1:3" ht="15.75" customHeight="1">
      <c r="A1" s="240" t="s">
        <v>36</v>
      </c>
      <c r="B1" s="240"/>
      <c r="C1" s="240"/>
    </row>
    <row r="2" spans="1:3" ht="12" customHeight="1">
      <c r="A2" s="51"/>
    </row>
    <row r="3" spans="1:3">
      <c r="A3" s="53" t="s">
        <v>28</v>
      </c>
      <c r="B3" s="54" t="s">
        <v>37</v>
      </c>
      <c r="C3" s="54" t="s">
        <v>9</v>
      </c>
    </row>
    <row r="4" spans="1:3">
      <c r="A4" s="51" t="s">
        <v>126</v>
      </c>
    </row>
    <row r="5" spans="1:3">
      <c r="A5" s="55"/>
      <c r="B5" s="55"/>
      <c r="C5" s="203"/>
    </row>
    <row r="6" spans="1:3">
      <c r="A6" s="55"/>
      <c r="B6" s="55"/>
      <c r="C6" s="203"/>
    </row>
    <row r="7" spans="1:3">
      <c r="A7" s="55"/>
      <c r="B7" s="55"/>
      <c r="C7" s="128"/>
    </row>
    <row r="8" spans="1:3">
      <c r="A8" s="55"/>
      <c r="B8" s="55"/>
      <c r="C8" s="57"/>
    </row>
    <row r="9" spans="1:3">
      <c r="A9" s="55"/>
      <c r="B9" s="55"/>
      <c r="C9" s="58"/>
    </row>
    <row r="10" spans="1:3">
      <c r="A10" s="51" t="s">
        <v>118</v>
      </c>
    </row>
    <row r="11" spans="1:3">
      <c r="A11" s="55" t="s">
        <v>43</v>
      </c>
      <c r="B11" s="56"/>
      <c r="C11" s="201"/>
    </row>
    <row r="12" spans="1:3">
      <c r="A12" s="55" t="s">
        <v>144</v>
      </c>
      <c r="B12" s="56"/>
      <c r="C12" s="201"/>
    </row>
    <row r="13" spans="1:3">
      <c r="A13" s="55" t="s">
        <v>44</v>
      </c>
      <c r="B13" s="56"/>
      <c r="C13" s="201"/>
    </row>
    <row r="14" spans="1:3">
      <c r="A14" s="55" t="s">
        <v>145</v>
      </c>
      <c r="B14" s="56"/>
      <c r="C14" s="201"/>
    </row>
    <row r="15" spans="1:3" hidden="1">
      <c r="A15" s="55" t="s">
        <v>84</v>
      </c>
      <c r="B15" s="56"/>
      <c r="C15" s="59"/>
    </row>
    <row r="16" spans="1:3" hidden="1">
      <c r="A16" s="55" t="s">
        <v>2</v>
      </c>
      <c r="B16" s="56"/>
      <c r="C16" s="57"/>
    </row>
    <row r="17" spans="1:3">
      <c r="A17" s="55" t="s">
        <v>38</v>
      </c>
      <c r="B17" s="56"/>
      <c r="C17" s="201"/>
    </row>
    <row r="18" spans="1:3">
      <c r="A18" s="55" t="s">
        <v>153</v>
      </c>
      <c r="B18" s="56"/>
      <c r="C18" s="201"/>
    </row>
    <row r="19" spans="1:3">
      <c r="A19" s="55" t="s">
        <v>52</v>
      </c>
      <c r="B19" s="55"/>
      <c r="C19" s="202"/>
    </row>
    <row r="20" spans="1:3" hidden="1">
      <c r="A20" s="55" t="s">
        <v>51</v>
      </c>
      <c r="B20" s="55"/>
      <c r="C20" s="57"/>
    </row>
    <row r="21" spans="1:3">
      <c r="A21" s="51" t="s">
        <v>125</v>
      </c>
    </row>
    <row r="22" spans="1:3">
      <c r="A22" s="55"/>
      <c r="B22" s="55"/>
      <c r="C22" s="205"/>
    </row>
    <row r="23" spans="1:3">
      <c r="A23" s="55"/>
      <c r="B23" s="56"/>
      <c r="C23" s="205"/>
    </row>
    <row r="24" spans="1:3">
      <c r="A24" s="55"/>
      <c r="B24" s="207"/>
      <c r="C24" s="205"/>
    </row>
    <row r="25" spans="1:3">
      <c r="A25" s="135"/>
      <c r="B25" s="207"/>
      <c r="C25" s="208"/>
    </row>
    <row r="26" spans="1:3">
      <c r="A26" s="51" t="s">
        <v>127</v>
      </c>
      <c r="C26" s="200"/>
    </row>
    <row r="27" spans="1:3">
      <c r="A27" s="55" t="s">
        <v>50</v>
      </c>
      <c r="B27" s="56"/>
      <c r="C27" s="201"/>
    </row>
    <row r="28" spans="1:3">
      <c r="A28" s="55" t="s">
        <v>128</v>
      </c>
      <c r="B28" s="56"/>
      <c r="C28" s="203"/>
    </row>
    <row r="29" spans="1:3">
      <c r="A29" s="55" t="s">
        <v>129</v>
      </c>
      <c r="B29" s="56"/>
      <c r="C29" s="203"/>
    </row>
    <row r="30" spans="1:3">
      <c r="A30" s="55" t="s">
        <v>130</v>
      </c>
      <c r="B30" s="56"/>
      <c r="C30" s="203"/>
    </row>
  </sheetData>
  <mergeCells count="1">
    <mergeCell ref="A1:C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showGridLines="0" workbookViewId="0">
      <pane ySplit="4" topLeftCell="A5" activePane="bottomLeft" state="frozen"/>
      <selection activeCell="C8" sqref="C8"/>
      <selection pane="bottomLeft" activeCell="K19" sqref="K19"/>
    </sheetView>
  </sheetViews>
  <sheetFormatPr defaultColWidth="8.85546875" defaultRowHeight="12.75"/>
  <cols>
    <col min="1" max="1" width="39" style="52" bestFit="1" customWidth="1"/>
    <col min="2" max="2" width="10.85546875" style="52" customWidth="1"/>
    <col min="3" max="4" width="8.85546875" style="52" customWidth="1"/>
    <col min="5" max="5" width="11.28515625" style="52" customWidth="1"/>
    <col min="6" max="6" width="8.85546875" style="52" customWidth="1"/>
    <col min="7" max="16384" width="8.85546875" style="52"/>
  </cols>
  <sheetData>
    <row r="1" spans="1:7">
      <c r="A1" s="51" t="s">
        <v>152</v>
      </c>
    </row>
    <row r="2" spans="1:7">
      <c r="A2" s="51"/>
    </row>
    <row r="3" spans="1:7">
      <c r="C3" s="109"/>
      <c r="D3" s="109"/>
      <c r="E3" s="109"/>
      <c r="F3" s="109"/>
    </row>
    <row r="4" spans="1:7">
      <c r="A4" s="193" t="s">
        <v>69</v>
      </c>
      <c r="B4" s="189"/>
      <c r="C4" s="189">
        <v>2016</v>
      </c>
      <c r="D4" s="189">
        <f>C4+1</f>
        <v>2017</v>
      </c>
      <c r="E4" s="189">
        <f t="shared" ref="E4:G4" si="0">D4+1</f>
        <v>2018</v>
      </c>
      <c r="F4" s="189">
        <f t="shared" si="0"/>
        <v>2019</v>
      </c>
      <c r="G4" s="189">
        <f t="shared" si="0"/>
        <v>2020</v>
      </c>
    </row>
    <row r="5" spans="1:7">
      <c r="A5" s="190" t="s">
        <v>159</v>
      </c>
      <c r="B5" s="192" t="s">
        <v>79</v>
      </c>
      <c r="C5" s="191">
        <f t="shared" ref="C5:G5" si="1">C8*C9+C16</f>
        <v>0</v>
      </c>
      <c r="D5" s="191">
        <f>D8*D9+D16</f>
        <v>0</v>
      </c>
      <c r="E5" s="191">
        <f t="shared" si="1"/>
        <v>0</v>
      </c>
      <c r="F5" s="191">
        <f t="shared" si="1"/>
        <v>0</v>
      </c>
      <c r="G5" s="191">
        <f t="shared" si="1"/>
        <v>0</v>
      </c>
    </row>
    <row r="6" spans="1:7">
      <c r="A6" s="55"/>
      <c r="B6" s="114"/>
      <c r="C6" s="114"/>
      <c r="D6" s="114"/>
      <c r="E6" s="114"/>
      <c r="F6" s="114"/>
      <c r="G6" s="114"/>
    </row>
    <row r="7" spans="1:7">
      <c r="A7" s="55"/>
      <c r="B7" s="114"/>
      <c r="C7" s="114"/>
      <c r="D7" s="114"/>
      <c r="E7" s="114"/>
      <c r="F7" s="114"/>
      <c r="G7" s="114"/>
    </row>
    <row r="8" spans="1:7">
      <c r="A8" s="55"/>
      <c r="B8" s="114"/>
      <c r="C8" s="114"/>
      <c r="D8" s="114"/>
      <c r="E8" s="114"/>
      <c r="F8" s="114"/>
      <c r="G8" s="114"/>
    </row>
    <row r="9" spans="1:7">
      <c r="A9" s="55"/>
      <c r="B9" s="114"/>
      <c r="C9" s="114"/>
      <c r="D9" s="114"/>
      <c r="E9" s="114"/>
      <c r="F9" s="114"/>
      <c r="G9" s="114"/>
    </row>
    <row r="10" spans="1:7">
      <c r="A10" s="124"/>
      <c r="B10" s="114"/>
      <c r="C10" s="114"/>
      <c r="D10" s="114"/>
      <c r="E10" s="114"/>
      <c r="F10" s="114"/>
      <c r="G10" s="114"/>
    </row>
    <row r="11" spans="1:7">
      <c r="A11" s="55"/>
      <c r="B11" s="114"/>
      <c r="C11" s="114"/>
      <c r="D11" s="114"/>
      <c r="E11" s="114"/>
      <c r="F11" s="114"/>
      <c r="G11" s="114"/>
    </row>
    <row r="12" spans="1:7">
      <c r="A12" s="55"/>
      <c r="B12" s="114"/>
      <c r="C12" s="114"/>
      <c r="D12" s="114"/>
      <c r="E12" s="114"/>
      <c r="F12" s="114"/>
      <c r="G12" s="114"/>
    </row>
    <row r="13" spans="1:7">
      <c r="A13" s="55"/>
      <c r="B13" s="114"/>
      <c r="C13" s="114"/>
      <c r="D13" s="114"/>
      <c r="E13" s="114"/>
      <c r="F13" s="114"/>
      <c r="G13" s="114"/>
    </row>
    <row r="14" spans="1:7">
      <c r="A14" s="55"/>
      <c r="B14" s="206"/>
      <c r="C14" s="206"/>
      <c r="D14" s="206"/>
      <c r="E14" s="206"/>
      <c r="F14" s="206"/>
      <c r="G14" s="206"/>
    </row>
    <row r="27" spans="5:5">
      <c r="E27" s="167"/>
    </row>
    <row r="28" spans="5:5">
      <c r="E28" s="167"/>
    </row>
  </sheetData>
  <phoneticPr fontId="3" type="noConversion"/>
  <pageMargins left="0.49" right="0.18" top="0.3" bottom="2.11" header="0.2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9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20" sqref="J20"/>
    </sheetView>
  </sheetViews>
  <sheetFormatPr defaultColWidth="8.85546875" defaultRowHeight="12.75"/>
  <cols>
    <col min="1" max="1" width="41.7109375" style="52" bestFit="1" customWidth="1"/>
    <col min="2" max="2" width="10.7109375" style="52" customWidth="1"/>
    <col min="3" max="3" width="12.28515625" style="52" customWidth="1"/>
    <col min="4" max="6" width="10.7109375" style="52" customWidth="1"/>
    <col min="7" max="16384" width="8.85546875" style="52"/>
  </cols>
  <sheetData>
    <row r="1" spans="1:6">
      <c r="A1" s="51" t="s">
        <v>151</v>
      </c>
      <c r="B1" s="51"/>
    </row>
    <row r="2" spans="1:6" ht="7.5" customHeight="1">
      <c r="A2" s="51"/>
    </row>
    <row r="4" spans="1:6">
      <c r="A4" s="188" t="s">
        <v>75</v>
      </c>
      <c r="B4" s="189">
        <f>Дох!C4</f>
        <v>2016</v>
      </c>
      <c r="C4" s="189">
        <f>Дох!D4</f>
        <v>2017</v>
      </c>
      <c r="D4" s="189">
        <f>Дох!E4</f>
        <v>2018</v>
      </c>
      <c r="E4" s="189">
        <f>Дох!F4</f>
        <v>2019</v>
      </c>
      <c r="F4" s="189">
        <f>Дох!G4</f>
        <v>2020</v>
      </c>
    </row>
    <row r="5" spans="1:6">
      <c r="A5" s="190" t="s">
        <v>124</v>
      </c>
      <c r="B5" s="191"/>
      <c r="C5" s="191"/>
      <c r="D5" s="191"/>
      <c r="E5" s="191"/>
      <c r="F5" s="191"/>
    </row>
    <row r="6" spans="1:6">
      <c r="A6" s="55"/>
      <c r="B6" s="114"/>
      <c r="C6" s="114"/>
      <c r="D6" s="114"/>
      <c r="E6" s="114"/>
      <c r="F6" s="114"/>
    </row>
    <row r="7" spans="1:6">
      <c r="A7" s="55"/>
      <c r="B7" s="114"/>
      <c r="C7" s="114"/>
      <c r="D7" s="114"/>
      <c r="E7" s="114"/>
      <c r="F7" s="114"/>
    </row>
    <row r="9" spans="1:6">
      <c r="A9" s="51"/>
    </row>
    <row r="10" spans="1:6" ht="8.25" customHeight="1"/>
    <row r="17" ht="7.5" customHeight="1"/>
    <row r="18" s="116" customFormat="1"/>
    <row r="19" s="116" customFormat="1"/>
  </sheetData>
  <phoneticPr fontId="3" type="noConversion"/>
  <pageMargins left="0.34" right="0.43" top="0.45" bottom="0.38" header="0.2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4"/>
  <sheetViews>
    <sheetView showGridLines="0" workbookViewId="0">
      <pane xSplit="1" ySplit="4" topLeftCell="B8" activePane="bottomRight" state="frozen"/>
      <selection activeCell="A34" sqref="A34"/>
      <selection pane="topRight" activeCell="A34" sqref="A34"/>
      <selection pane="bottomLeft" activeCell="A34" sqref="A34"/>
      <selection pane="bottomRight" activeCell="S25" sqref="S25"/>
    </sheetView>
  </sheetViews>
  <sheetFormatPr defaultRowHeight="12.75"/>
  <cols>
    <col min="1" max="1" width="5.5703125" style="52" customWidth="1"/>
    <col min="2" max="2" width="33.42578125" style="52" customWidth="1"/>
    <col min="3" max="3" width="10" style="52" customWidth="1"/>
    <col min="4" max="4" width="11.5703125" style="52" customWidth="1"/>
    <col min="5" max="5" width="12.7109375" style="52" customWidth="1"/>
    <col min="6" max="9" width="11.5703125" style="52" customWidth="1"/>
    <col min="10" max="10" width="10.140625" style="52" customWidth="1"/>
    <col min="11" max="11" width="12" style="52" customWidth="1"/>
    <col min="12" max="16384" width="9.140625" style="52"/>
  </cols>
  <sheetData>
    <row r="1" spans="1:12" ht="5.25" customHeight="1"/>
    <row r="2" spans="1:12" ht="16.5" customHeight="1">
      <c r="A2" s="51" t="s">
        <v>119</v>
      </c>
      <c r="D2" s="134"/>
      <c r="E2" s="134"/>
      <c r="F2" s="134"/>
      <c r="G2" s="134"/>
      <c r="H2" s="134"/>
      <c r="I2" s="134"/>
      <c r="J2" s="134"/>
      <c r="K2" s="187">
        <f>Исх!C9</f>
        <v>0</v>
      </c>
    </row>
    <row r="3" spans="1:12" ht="8.2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2" ht="51">
      <c r="A4" s="118" t="s">
        <v>33</v>
      </c>
      <c r="B4" s="119" t="s">
        <v>34</v>
      </c>
      <c r="C4" s="194" t="s">
        <v>35</v>
      </c>
      <c r="D4" s="120" t="s">
        <v>67</v>
      </c>
      <c r="E4" s="120" t="s">
        <v>68</v>
      </c>
      <c r="F4" s="120" t="s">
        <v>149</v>
      </c>
      <c r="G4" s="120" t="s">
        <v>147</v>
      </c>
      <c r="H4" s="120" t="s">
        <v>148</v>
      </c>
      <c r="I4" s="120" t="s">
        <v>146</v>
      </c>
      <c r="J4" s="120" t="s">
        <v>45</v>
      </c>
      <c r="K4" s="120" t="s">
        <v>40</v>
      </c>
      <c r="L4" s="167"/>
    </row>
    <row r="5" spans="1:12" s="51" customFormat="1">
      <c r="A5" s="111"/>
      <c r="B5" s="121"/>
      <c r="C5" s="111"/>
      <c r="D5" s="111"/>
      <c r="E5" s="111"/>
      <c r="F5" s="111"/>
      <c r="G5" s="111"/>
      <c r="H5" s="111"/>
      <c r="I5" s="111"/>
      <c r="J5" s="111"/>
      <c r="K5" s="111"/>
    </row>
    <row r="6" spans="1:12">
      <c r="A6" s="55">
        <v>1</v>
      </c>
      <c r="B6" s="55"/>
      <c r="C6" s="55"/>
      <c r="D6" s="113"/>
      <c r="E6" s="122"/>
      <c r="F6" s="210"/>
      <c r="G6" s="210"/>
      <c r="H6" s="210"/>
      <c r="I6" s="210"/>
      <c r="J6" s="122"/>
      <c r="K6" s="123"/>
    </row>
    <row r="7" spans="1:12">
      <c r="A7" s="55">
        <v>2</v>
      </c>
      <c r="B7" s="55"/>
      <c r="C7" s="55"/>
      <c r="D7" s="113"/>
      <c r="E7" s="122"/>
      <c r="F7" s="210"/>
      <c r="G7" s="210"/>
      <c r="H7" s="210"/>
      <c r="I7" s="210"/>
      <c r="J7" s="122"/>
      <c r="K7" s="123"/>
    </row>
    <row r="8" spans="1:12">
      <c r="A8" s="55">
        <v>3</v>
      </c>
      <c r="B8" s="55"/>
      <c r="C8" s="55"/>
      <c r="D8" s="113"/>
      <c r="E8" s="122"/>
      <c r="F8" s="210"/>
      <c r="G8" s="210"/>
      <c r="H8" s="210"/>
      <c r="I8" s="210"/>
      <c r="J8" s="122"/>
      <c r="K8" s="123"/>
    </row>
    <row r="9" spans="1:12" s="51" customFormat="1">
      <c r="A9" s="124"/>
      <c r="B9" s="124"/>
      <c r="C9" s="30"/>
      <c r="D9" s="30"/>
      <c r="E9" s="30"/>
      <c r="F9" s="30"/>
      <c r="G9" s="30"/>
      <c r="H9" s="30"/>
      <c r="I9" s="30"/>
      <c r="J9" s="30"/>
      <c r="K9" s="30"/>
    </row>
    <row r="10" spans="1:12" s="51" customFormat="1">
      <c r="A10" s="111"/>
      <c r="B10" s="111"/>
      <c r="C10" s="111"/>
      <c r="D10" s="112"/>
      <c r="E10" s="112"/>
      <c r="F10" s="112"/>
      <c r="G10" s="112"/>
      <c r="H10" s="112"/>
      <c r="I10" s="112"/>
      <c r="J10" s="112"/>
      <c r="K10" s="112"/>
    </row>
    <row r="11" spans="1:12">
      <c r="A11" s="55">
        <v>1</v>
      </c>
      <c r="B11" s="55"/>
      <c r="C11" s="55"/>
      <c r="D11" s="113"/>
      <c r="E11" s="122"/>
      <c r="F11" s="210"/>
      <c r="G11" s="210"/>
      <c r="H11" s="210"/>
      <c r="I11" s="210"/>
      <c r="J11" s="122"/>
      <c r="K11" s="123"/>
    </row>
    <row r="12" spans="1:12">
      <c r="A12" s="55">
        <v>2</v>
      </c>
      <c r="B12" s="55"/>
      <c r="C12" s="122"/>
      <c r="D12" s="113"/>
      <c r="E12" s="122"/>
      <c r="F12" s="210"/>
      <c r="G12" s="210"/>
      <c r="H12" s="210"/>
      <c r="I12" s="210"/>
      <c r="J12" s="122"/>
      <c r="K12" s="123"/>
    </row>
    <row r="13" spans="1:12">
      <c r="A13" s="55">
        <v>3</v>
      </c>
      <c r="B13" s="55"/>
      <c r="C13" s="122"/>
      <c r="D13" s="113"/>
      <c r="E13" s="122"/>
      <c r="F13" s="210"/>
      <c r="G13" s="210"/>
      <c r="H13" s="210"/>
      <c r="I13" s="210"/>
      <c r="J13" s="122"/>
      <c r="K13" s="123"/>
    </row>
    <row r="14" spans="1:12">
      <c r="A14" s="55">
        <v>4</v>
      </c>
      <c r="B14" s="55"/>
      <c r="C14" s="55"/>
      <c r="D14" s="113"/>
      <c r="E14" s="122"/>
      <c r="F14" s="210"/>
      <c r="G14" s="210"/>
      <c r="H14" s="210"/>
      <c r="I14" s="210"/>
      <c r="J14" s="122"/>
      <c r="K14" s="123"/>
    </row>
    <row r="15" spans="1:12">
      <c r="A15" s="55">
        <v>5</v>
      </c>
      <c r="B15" s="55"/>
      <c r="C15" s="55"/>
      <c r="D15" s="113"/>
      <c r="E15" s="122"/>
      <c r="F15" s="210"/>
      <c r="G15" s="210"/>
      <c r="H15" s="210"/>
      <c r="I15" s="210"/>
      <c r="J15" s="122"/>
      <c r="K15" s="123"/>
    </row>
    <row r="16" spans="1:12">
      <c r="A16" s="55">
        <v>7</v>
      </c>
      <c r="B16" s="55"/>
      <c r="C16" s="55"/>
      <c r="D16" s="113"/>
      <c r="E16" s="122"/>
      <c r="F16" s="210"/>
      <c r="G16" s="210"/>
      <c r="H16" s="210"/>
      <c r="I16" s="210"/>
      <c r="J16" s="122"/>
      <c r="K16" s="123"/>
    </row>
    <row r="17" spans="1:13">
      <c r="A17" s="55">
        <v>6</v>
      </c>
      <c r="B17" s="55"/>
      <c r="C17" s="55"/>
      <c r="D17" s="113"/>
      <c r="E17" s="122"/>
      <c r="F17" s="210"/>
      <c r="G17" s="210"/>
      <c r="H17" s="210"/>
      <c r="I17" s="210"/>
      <c r="J17" s="122"/>
      <c r="K17" s="123"/>
    </row>
    <row r="18" spans="1:13">
      <c r="A18" s="55">
        <v>7</v>
      </c>
      <c r="B18" s="55"/>
      <c r="C18" s="55"/>
      <c r="D18" s="113"/>
      <c r="E18" s="122"/>
      <c r="F18" s="210"/>
      <c r="G18" s="210"/>
      <c r="H18" s="210"/>
      <c r="I18" s="210"/>
      <c r="J18" s="122"/>
      <c r="K18" s="123"/>
    </row>
    <row r="19" spans="1:13">
      <c r="A19" s="55">
        <v>7</v>
      </c>
      <c r="B19" s="55"/>
      <c r="C19" s="55"/>
      <c r="D19" s="113"/>
      <c r="E19" s="122"/>
      <c r="F19" s="210"/>
      <c r="G19" s="210"/>
      <c r="H19" s="210"/>
      <c r="I19" s="210"/>
      <c r="J19" s="122"/>
      <c r="K19" s="123"/>
    </row>
    <row r="20" spans="1:13">
      <c r="A20" s="55">
        <v>8</v>
      </c>
      <c r="B20" s="55"/>
      <c r="C20" s="55"/>
      <c r="D20" s="113"/>
      <c r="E20" s="122"/>
      <c r="F20" s="210"/>
      <c r="G20" s="210"/>
      <c r="H20" s="210"/>
      <c r="I20" s="210"/>
      <c r="J20" s="122"/>
      <c r="K20" s="123"/>
    </row>
    <row r="21" spans="1:13" s="51" customFormat="1">
      <c r="A21" s="124"/>
      <c r="B21" s="125"/>
      <c r="C21" s="124"/>
      <c r="D21" s="123"/>
      <c r="E21" s="123"/>
      <c r="F21" s="123"/>
      <c r="G21" s="123"/>
      <c r="H21" s="123"/>
      <c r="I21" s="123"/>
      <c r="J21" s="123"/>
      <c r="K21" s="123"/>
    </row>
    <row r="22" spans="1:13" s="51" customFormat="1">
      <c r="A22" s="111"/>
      <c r="B22" s="111"/>
      <c r="C22" s="111"/>
      <c r="D22" s="112"/>
      <c r="E22" s="112"/>
      <c r="F22" s="112"/>
      <c r="G22" s="112"/>
      <c r="H22" s="112"/>
      <c r="I22" s="112"/>
      <c r="J22" s="112"/>
      <c r="K22" s="112"/>
    </row>
    <row r="23" spans="1:13">
      <c r="A23" s="55">
        <v>1</v>
      </c>
      <c r="B23" s="55"/>
      <c r="C23" s="55"/>
      <c r="D23" s="113"/>
      <c r="E23" s="122"/>
      <c r="F23" s="210"/>
      <c r="G23" s="210"/>
      <c r="H23" s="210"/>
      <c r="I23" s="210"/>
      <c r="J23" s="122"/>
      <c r="K23" s="123"/>
    </row>
    <row r="24" spans="1:13">
      <c r="A24" s="55">
        <v>2</v>
      </c>
      <c r="B24" s="55"/>
      <c r="C24" s="55"/>
      <c r="D24" s="113"/>
      <c r="E24" s="122"/>
      <c r="F24" s="210"/>
      <c r="G24" s="210"/>
      <c r="H24" s="210"/>
      <c r="I24" s="210"/>
      <c r="J24" s="122"/>
      <c r="K24" s="123"/>
    </row>
    <row r="25" spans="1:13">
      <c r="A25" s="55">
        <v>3</v>
      </c>
      <c r="B25" s="55"/>
      <c r="C25" s="55"/>
      <c r="D25" s="113"/>
      <c r="E25" s="122"/>
      <c r="F25" s="210"/>
      <c r="G25" s="210"/>
      <c r="H25" s="210"/>
      <c r="I25" s="210"/>
      <c r="J25" s="122"/>
      <c r="K25" s="123"/>
    </row>
    <row r="26" spans="1:13">
      <c r="A26" s="55">
        <v>4</v>
      </c>
      <c r="B26" s="55"/>
      <c r="C26" s="55"/>
      <c r="D26" s="113"/>
      <c r="E26" s="122"/>
      <c r="F26" s="210"/>
      <c r="G26" s="210"/>
      <c r="H26" s="210"/>
      <c r="I26" s="210"/>
      <c r="J26" s="122"/>
      <c r="K26" s="123"/>
    </row>
    <row r="27" spans="1:13">
      <c r="A27" s="55">
        <v>5</v>
      </c>
      <c r="B27" s="55"/>
      <c r="C27" s="55"/>
      <c r="D27" s="113"/>
      <c r="E27" s="122"/>
      <c r="F27" s="210"/>
      <c r="G27" s="210"/>
      <c r="H27" s="210"/>
      <c r="I27" s="210"/>
      <c r="J27" s="122"/>
      <c r="K27" s="123"/>
    </row>
    <row r="28" spans="1:13">
      <c r="A28" s="55">
        <v>6</v>
      </c>
      <c r="B28" s="55"/>
      <c r="C28" s="55"/>
      <c r="D28" s="113"/>
      <c r="E28" s="122"/>
      <c r="F28" s="210"/>
      <c r="G28" s="210"/>
      <c r="H28" s="210"/>
      <c r="I28" s="210"/>
      <c r="J28" s="122"/>
      <c r="K28" s="123"/>
    </row>
    <row r="29" spans="1:13" s="51" customFormat="1">
      <c r="A29" s="124"/>
      <c r="B29" s="125"/>
      <c r="C29" s="124"/>
      <c r="D29" s="123"/>
      <c r="E29" s="123"/>
      <c r="F29" s="123"/>
      <c r="G29" s="123"/>
      <c r="H29" s="123"/>
      <c r="I29" s="123"/>
      <c r="J29" s="123"/>
      <c r="K29" s="123"/>
    </row>
    <row r="30" spans="1:13" s="51" customFormat="1">
      <c r="A30" s="111"/>
      <c r="B30" s="111"/>
      <c r="C30" s="111"/>
      <c r="D30" s="112"/>
      <c r="E30" s="112"/>
      <c r="F30" s="112"/>
      <c r="G30" s="112"/>
      <c r="H30" s="112"/>
      <c r="I30" s="112"/>
      <c r="J30" s="112"/>
      <c r="K30" s="112"/>
    </row>
    <row r="31" spans="1:13">
      <c r="A31" s="55">
        <v>1</v>
      </c>
      <c r="B31" s="55"/>
      <c r="C31" s="55"/>
      <c r="D31" s="113"/>
      <c r="E31" s="122"/>
      <c r="F31" s="210"/>
      <c r="G31" s="210"/>
      <c r="H31" s="210"/>
      <c r="I31" s="210"/>
      <c r="J31" s="122"/>
      <c r="K31" s="123"/>
      <c r="M31" s="126"/>
    </row>
    <row r="32" spans="1:13">
      <c r="A32" s="55">
        <v>2</v>
      </c>
      <c r="B32" s="55"/>
      <c r="C32" s="55"/>
      <c r="D32" s="113"/>
      <c r="E32" s="122"/>
      <c r="F32" s="210"/>
      <c r="G32" s="210"/>
      <c r="H32" s="210"/>
      <c r="I32" s="210"/>
      <c r="J32" s="122"/>
      <c r="K32" s="123"/>
      <c r="M32" s="126"/>
    </row>
    <row r="33" spans="1:13">
      <c r="A33" s="55">
        <v>3</v>
      </c>
      <c r="B33" s="55"/>
      <c r="C33" s="55"/>
      <c r="D33" s="113"/>
      <c r="E33" s="122"/>
      <c r="F33" s="210"/>
      <c r="G33" s="210"/>
      <c r="H33" s="210"/>
      <c r="I33" s="210"/>
      <c r="J33" s="122"/>
      <c r="K33" s="123"/>
      <c r="M33" s="126"/>
    </row>
    <row r="34" spans="1:13">
      <c r="A34" s="55">
        <v>4</v>
      </c>
      <c r="B34" s="55"/>
      <c r="C34" s="55"/>
      <c r="D34" s="113"/>
      <c r="E34" s="122"/>
      <c r="F34" s="210"/>
      <c r="G34" s="210"/>
      <c r="H34" s="210"/>
      <c r="I34" s="210"/>
      <c r="J34" s="122"/>
      <c r="K34" s="123"/>
    </row>
    <row r="35" spans="1:13" s="51" customFormat="1">
      <c r="A35" s="124"/>
      <c r="B35" s="125" t="s">
        <v>0</v>
      </c>
      <c r="C35" s="124">
        <f t="shared" ref="C35:K35" si="0">SUM(C31:C34)</f>
        <v>0</v>
      </c>
      <c r="D35" s="123">
        <f t="shared" si="0"/>
        <v>0</v>
      </c>
      <c r="E35" s="123">
        <f t="shared" si="0"/>
        <v>0</v>
      </c>
      <c r="F35" s="123">
        <f t="shared" si="0"/>
        <v>0</v>
      </c>
      <c r="G35" s="123">
        <f t="shared" si="0"/>
        <v>0</v>
      </c>
      <c r="H35" s="123">
        <f t="shared" si="0"/>
        <v>0</v>
      </c>
      <c r="I35" s="123">
        <f t="shared" si="0"/>
        <v>0</v>
      </c>
      <c r="J35" s="123">
        <f t="shared" si="0"/>
        <v>0</v>
      </c>
      <c r="K35" s="123">
        <f t="shared" si="0"/>
        <v>0</v>
      </c>
    </row>
    <row r="36" spans="1:13">
      <c r="A36" s="55"/>
      <c r="B36" s="55"/>
      <c r="C36" s="55"/>
      <c r="D36" s="122"/>
      <c r="E36" s="122"/>
      <c r="F36" s="122"/>
      <c r="G36" s="122"/>
      <c r="H36" s="122"/>
      <c r="I36" s="122"/>
      <c r="J36" s="122"/>
      <c r="K36" s="122"/>
    </row>
    <row r="37" spans="1:13" s="51" customFormat="1">
      <c r="A37" s="124"/>
      <c r="B37" s="124" t="s">
        <v>80</v>
      </c>
      <c r="C37" s="123">
        <f t="shared" ref="C37:K37" si="1">C9+C21+C29+C35</f>
        <v>0</v>
      </c>
      <c r="D37" s="123">
        <f t="shared" si="1"/>
        <v>0</v>
      </c>
      <c r="E37" s="123">
        <f t="shared" si="1"/>
        <v>0</v>
      </c>
      <c r="F37" s="123">
        <f t="shared" si="1"/>
        <v>0</v>
      </c>
      <c r="G37" s="123">
        <f t="shared" si="1"/>
        <v>0</v>
      </c>
      <c r="H37" s="123">
        <f t="shared" si="1"/>
        <v>0</v>
      </c>
      <c r="I37" s="123">
        <f t="shared" si="1"/>
        <v>0</v>
      </c>
      <c r="J37" s="123">
        <f t="shared" si="1"/>
        <v>0</v>
      </c>
      <c r="K37" s="127">
        <f t="shared" si="1"/>
        <v>0</v>
      </c>
    </row>
    <row r="39" spans="1:13">
      <c r="B39" s="55" t="s">
        <v>149</v>
      </c>
      <c r="C39" s="128">
        <f>Исх!C11</f>
        <v>0</v>
      </c>
      <c r="D39" s="129"/>
      <c r="E39" s="129"/>
      <c r="F39" s="129"/>
      <c r="G39" s="241"/>
      <c r="H39" s="241"/>
      <c r="I39" s="241"/>
      <c r="J39" s="241"/>
    </row>
    <row r="40" spans="1:13">
      <c r="B40" s="55" t="s">
        <v>148</v>
      </c>
      <c r="C40" s="128">
        <f>Исх!C12</f>
        <v>0</v>
      </c>
      <c r="D40" s="129"/>
      <c r="E40" s="129"/>
      <c r="F40" s="129"/>
      <c r="G40" s="129"/>
      <c r="H40" s="129"/>
      <c r="I40" s="130"/>
      <c r="J40" s="131"/>
    </row>
    <row r="41" spans="1:13">
      <c r="B41" s="55" t="s">
        <v>147</v>
      </c>
      <c r="C41" s="128">
        <f>Исх!C13</f>
        <v>0</v>
      </c>
      <c r="D41" s="129"/>
      <c r="E41" s="129"/>
      <c r="F41" s="129"/>
      <c r="G41" s="129"/>
      <c r="H41" s="129"/>
      <c r="I41" s="130"/>
      <c r="J41" s="131"/>
    </row>
    <row r="42" spans="1:13">
      <c r="B42" s="55" t="s">
        <v>146</v>
      </c>
      <c r="C42" s="128">
        <f>Исх!C14</f>
        <v>0</v>
      </c>
      <c r="D42" s="132"/>
      <c r="E42" s="132"/>
      <c r="F42" s="129"/>
      <c r="G42" s="129"/>
      <c r="H42" s="129"/>
      <c r="I42" s="130"/>
      <c r="J42" s="131"/>
    </row>
    <row r="43" spans="1:13">
      <c r="B43" s="55"/>
      <c r="C43" s="133"/>
    </row>
    <row r="44" spans="1:13">
      <c r="G44" s="129"/>
      <c r="H44" s="129">
        <f>550*0.9*12</f>
        <v>5940</v>
      </c>
      <c r="I44" s="130"/>
      <c r="J44" s="131"/>
    </row>
  </sheetData>
  <mergeCells count="1">
    <mergeCell ref="G39:J39"/>
  </mergeCells>
  <phoneticPr fontId="3" type="noConversion"/>
  <pageMargins left="0.27559055118110237" right="0.27559055118110237" top="0.35433070866141736" bottom="0.35433070866141736" header="0.23622047244094491" footer="0.2755905511811023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9"/>
  <sheetViews>
    <sheetView showGridLines="0" workbookViewId="0">
      <pane ySplit="5" topLeftCell="A6" activePane="bottomLeft" state="frozen"/>
      <selection activeCell="A34" sqref="A34"/>
      <selection pane="bottomLeft" activeCell="L19" sqref="L19"/>
    </sheetView>
  </sheetViews>
  <sheetFormatPr defaultColWidth="8.85546875" defaultRowHeight="12.75"/>
  <cols>
    <col min="1" max="1" width="33.5703125" style="52" customWidth="1"/>
    <col min="2" max="2" width="10.7109375" style="52" customWidth="1"/>
    <col min="3" max="7" width="8.42578125" style="52" customWidth="1"/>
    <col min="8" max="8" width="35.42578125" style="52" customWidth="1"/>
    <col min="9" max="16384" width="8.85546875" style="52"/>
  </cols>
  <sheetData>
    <row r="1" spans="1:9">
      <c r="A1" s="51" t="s">
        <v>123</v>
      </c>
    </row>
    <row r="2" spans="1:9">
      <c r="A2" s="51"/>
    </row>
    <row r="3" spans="1:9">
      <c r="A3" s="51"/>
      <c r="B3" s="51"/>
      <c r="C3" s="51"/>
      <c r="D3" s="51"/>
      <c r="E3" s="51"/>
      <c r="F3" s="51"/>
      <c r="G3" s="51"/>
      <c r="H3" s="51"/>
      <c r="I3" s="51"/>
    </row>
    <row r="4" spans="1:9">
      <c r="C4" s="109"/>
      <c r="D4" s="109"/>
      <c r="E4" s="109"/>
      <c r="F4" s="109"/>
      <c r="G4" s="109"/>
    </row>
    <row r="5" spans="1:9">
      <c r="A5" s="190" t="s">
        <v>39</v>
      </c>
      <c r="B5" s="198"/>
      <c r="C5" s="198">
        <v>2016</v>
      </c>
      <c r="D5" s="198">
        <f t="shared" ref="D5:G5" si="0">C5+1</f>
        <v>2017</v>
      </c>
      <c r="E5" s="198">
        <f t="shared" si="0"/>
        <v>2018</v>
      </c>
      <c r="F5" s="198">
        <f t="shared" si="0"/>
        <v>2019</v>
      </c>
      <c r="G5" s="198">
        <f t="shared" si="0"/>
        <v>2020</v>
      </c>
    </row>
    <row r="6" spans="1:9">
      <c r="A6" s="55" t="s">
        <v>40</v>
      </c>
      <c r="B6" s="114"/>
      <c r="C6" s="122"/>
      <c r="D6" s="122"/>
      <c r="E6" s="122"/>
      <c r="F6" s="122"/>
      <c r="G6" s="122"/>
    </row>
    <row r="7" spans="1:9">
      <c r="A7" s="55" t="s">
        <v>73</v>
      </c>
      <c r="B7" s="114"/>
      <c r="C7" s="114"/>
      <c r="D7" s="114"/>
      <c r="E7" s="122"/>
      <c r="F7" s="122"/>
      <c r="G7" s="122"/>
    </row>
    <row r="8" spans="1:9">
      <c r="A8" s="135" t="s">
        <v>134</v>
      </c>
      <c r="B8" s="196"/>
      <c r="C8" s="114"/>
      <c r="D8" s="114"/>
      <c r="E8" s="122"/>
      <c r="F8" s="122"/>
      <c r="G8" s="122"/>
      <c r="H8" s="199"/>
    </row>
    <row r="9" spans="1:9">
      <c r="A9" s="135" t="s">
        <v>77</v>
      </c>
      <c r="B9" s="114"/>
      <c r="C9" s="114"/>
      <c r="D9" s="114"/>
      <c r="E9" s="122"/>
      <c r="F9" s="122"/>
      <c r="G9" s="122"/>
    </row>
    <row r="10" spans="1:9">
      <c r="A10" s="135" t="s">
        <v>86</v>
      </c>
      <c r="B10" s="114"/>
      <c r="C10" s="114"/>
      <c r="D10" s="114"/>
      <c r="E10" s="122"/>
      <c r="F10" s="122"/>
      <c r="G10" s="122"/>
    </row>
    <row r="11" spans="1:9">
      <c r="A11" s="135" t="s">
        <v>85</v>
      </c>
      <c r="B11" s="196"/>
      <c r="C11" s="114"/>
      <c r="D11" s="114"/>
      <c r="E11" s="122"/>
      <c r="F11" s="122"/>
      <c r="G11" s="122"/>
      <c r="H11" s="199"/>
    </row>
    <row r="12" spans="1:9">
      <c r="A12" s="135" t="s">
        <v>87</v>
      </c>
      <c r="B12" s="196"/>
      <c r="C12" s="114"/>
      <c r="D12" s="114"/>
      <c r="E12" s="122"/>
      <c r="F12" s="122"/>
      <c r="G12" s="122"/>
    </row>
    <row r="13" spans="1:9">
      <c r="A13" s="135" t="s">
        <v>81</v>
      </c>
      <c r="B13" s="114"/>
      <c r="C13" s="114"/>
      <c r="D13" s="114"/>
      <c r="E13" s="122"/>
      <c r="F13" s="122"/>
      <c r="G13" s="122"/>
    </row>
    <row r="14" spans="1:9">
      <c r="A14" s="55" t="s">
        <v>41</v>
      </c>
      <c r="B14" s="114"/>
      <c r="C14" s="114"/>
      <c r="D14" s="114"/>
      <c r="E14" s="122"/>
      <c r="F14" s="122"/>
      <c r="G14" s="122"/>
    </row>
    <row r="15" spans="1:9">
      <c r="A15" s="55" t="s">
        <v>72</v>
      </c>
      <c r="B15" s="114"/>
      <c r="C15" s="114"/>
      <c r="D15" s="114"/>
      <c r="E15" s="122"/>
      <c r="F15" s="122"/>
      <c r="G15" s="122"/>
    </row>
    <row r="16" spans="1:9">
      <c r="A16" s="55" t="s">
        <v>58</v>
      </c>
      <c r="B16" s="114"/>
      <c r="C16" s="114"/>
      <c r="D16" s="114"/>
      <c r="E16" s="122"/>
      <c r="F16" s="122"/>
      <c r="G16" s="122"/>
    </row>
    <row r="17" spans="1:8">
      <c r="A17" s="55" t="s">
        <v>42</v>
      </c>
      <c r="B17" s="122"/>
      <c r="C17" s="114"/>
      <c r="D17" s="114"/>
      <c r="E17" s="122"/>
      <c r="F17" s="122"/>
      <c r="G17" s="122"/>
    </row>
    <row r="18" spans="1:8" ht="23.25" customHeight="1">
      <c r="A18" s="193"/>
      <c r="B18" s="193"/>
      <c r="C18" s="193"/>
      <c r="D18" s="193"/>
      <c r="E18" s="193"/>
      <c r="F18" s="193"/>
      <c r="G18" s="193"/>
    </row>
    <row r="19" spans="1:8" ht="23.25" customHeight="1">
      <c r="A19" s="188"/>
      <c r="B19" s="215"/>
      <c r="C19" s="215"/>
      <c r="D19" s="215"/>
      <c r="E19" s="215"/>
      <c r="F19" s="215"/>
      <c r="G19" s="215"/>
    </row>
    <row r="20" spans="1:8" ht="23.25" customHeight="1">
      <c r="A20" s="188"/>
      <c r="B20" s="215"/>
      <c r="C20" s="215"/>
      <c r="D20" s="215"/>
      <c r="E20" s="215"/>
      <c r="F20" s="215"/>
      <c r="G20" s="215"/>
    </row>
    <row r="21" spans="1:8" ht="23.25" customHeight="1">
      <c r="A21" s="190" t="s">
        <v>0</v>
      </c>
      <c r="B21" s="191"/>
      <c r="C21" s="191">
        <f t="shared" ref="C21:G21" si="1">SUM(C6:C17)</f>
        <v>0</v>
      </c>
      <c r="D21" s="191">
        <f t="shared" si="1"/>
        <v>0</v>
      </c>
      <c r="E21" s="191">
        <f t="shared" si="1"/>
        <v>0</v>
      </c>
      <c r="F21" s="191">
        <f t="shared" si="1"/>
        <v>0</v>
      </c>
      <c r="G21" s="191">
        <f t="shared" si="1"/>
        <v>0</v>
      </c>
    </row>
    <row r="22" spans="1:8" ht="23.25" customHeight="1">
      <c r="A22" s="51" t="s">
        <v>59</v>
      </c>
      <c r="C22" s="137"/>
      <c r="D22" s="137"/>
      <c r="E22" s="137"/>
      <c r="F22" s="137"/>
      <c r="G22" s="137"/>
    </row>
    <row r="23" spans="1:8" ht="23.25" customHeight="1">
      <c r="A23" s="135" t="s">
        <v>60</v>
      </c>
      <c r="B23" s="138">
        <v>1E-3</v>
      </c>
      <c r="C23" s="139"/>
      <c r="D23" s="139"/>
      <c r="E23" s="139"/>
      <c r="F23" s="139"/>
      <c r="G23" s="139"/>
    </row>
    <row r="24" spans="1:8" ht="23.25" customHeight="1"/>
    <row r="25" spans="1:8" ht="23.25" customHeight="1">
      <c r="A25" s="51" t="s">
        <v>61</v>
      </c>
      <c r="C25" s="140"/>
      <c r="D25" s="140"/>
      <c r="E25" s="140"/>
      <c r="F25" s="140"/>
      <c r="G25" s="140"/>
    </row>
    <row r="26" spans="1:8" ht="23.25" customHeight="1">
      <c r="A26" s="55" t="s">
        <v>2</v>
      </c>
      <c r="B26" s="141">
        <f>Исх!C16</f>
        <v>0</v>
      </c>
      <c r="C26" s="122"/>
      <c r="D26" s="122"/>
      <c r="E26" s="122"/>
      <c r="F26" s="122"/>
      <c r="G26" s="122"/>
    </row>
    <row r="27" spans="1:8" ht="23.25" customHeight="1">
      <c r="A27" s="55" t="s">
        <v>74</v>
      </c>
      <c r="B27" s="55"/>
      <c r="C27" s="113"/>
      <c r="D27" s="122"/>
      <c r="E27" s="122"/>
      <c r="F27" s="122"/>
      <c r="G27" s="122"/>
    </row>
    <row r="28" spans="1:8" ht="23.25" customHeight="1">
      <c r="H28" s="52">
        <f>624*12</f>
        <v>7488</v>
      </c>
    </row>
    <row r="29" spans="1:8">
      <c r="C29" s="142"/>
    </row>
  </sheetData>
  <phoneticPr fontId="3" type="noConversion"/>
  <pageMargins left="0.21" right="0.2" top="0.3" bottom="1.0900000000000001" header="0.2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N17"/>
  <sheetViews>
    <sheetView showGridLines="0" workbookViewId="0">
      <pane xSplit="2" ySplit="6" topLeftCell="O7" activePane="bottomRight" state="frozen"/>
      <selection activeCell="A34" sqref="A34"/>
      <selection pane="topRight" activeCell="A34" sqref="A34"/>
      <selection pane="bottomLeft" activeCell="A34" sqref="A34"/>
      <selection pane="bottomRight" activeCell="CP21" sqref="CP21"/>
    </sheetView>
  </sheetViews>
  <sheetFormatPr defaultRowHeight="12.75" outlineLevelCol="1"/>
  <cols>
    <col min="1" max="1" width="23.28515625" style="143" customWidth="1"/>
    <col min="2" max="2" width="12.140625" style="143" customWidth="1"/>
    <col min="3" max="26" width="9.140625" style="143" hidden="1" customWidth="1" outlineLevel="1"/>
    <col min="27" max="27" width="10.140625" style="144" bestFit="1" customWidth="1" collapsed="1"/>
    <col min="28" max="39" width="9.140625" style="143" hidden="1" customWidth="1" outlineLevel="1"/>
    <col min="40" max="40" width="10.140625" style="144" bestFit="1" customWidth="1" collapsed="1"/>
    <col min="41" max="46" width="9.140625" style="143" hidden="1" customWidth="1" outlineLevel="1"/>
    <col min="47" max="47" width="9.28515625" style="143" hidden="1" customWidth="1" outlineLevel="1"/>
    <col min="48" max="52" width="8.7109375" style="143" hidden="1" customWidth="1" outlineLevel="1"/>
    <col min="53" max="53" width="10.140625" style="144" bestFit="1" customWidth="1" collapsed="1"/>
    <col min="54" max="65" width="8.7109375" style="143" hidden="1" customWidth="1" outlineLevel="1"/>
    <col min="66" max="66" width="10.140625" style="144" bestFit="1" customWidth="1" collapsed="1"/>
    <col min="67" max="78" width="8.7109375" style="143" hidden="1" customWidth="1" outlineLevel="1"/>
    <col min="79" max="79" width="10.140625" style="144" bestFit="1" customWidth="1" collapsed="1"/>
    <col min="80" max="91" width="8.7109375" style="143" hidden="1" customWidth="1" outlineLevel="1"/>
    <col min="92" max="92" width="9.140625" style="143" collapsed="1"/>
    <col min="93" max="16384" width="9.140625" style="143"/>
  </cols>
  <sheetData>
    <row r="1" spans="1:92" ht="9.75" customHeight="1"/>
    <row r="2" spans="1:92" ht="18.75" customHeight="1">
      <c r="A2" s="144" t="s">
        <v>154</v>
      </c>
      <c r="B2" s="145"/>
      <c r="D2" s="146"/>
      <c r="E2" s="146"/>
      <c r="F2" s="147"/>
      <c r="G2" s="146"/>
    </row>
    <row r="3" spans="1:92" ht="13.5" customHeight="1">
      <c r="A3" s="148"/>
      <c r="B3" s="145"/>
      <c r="D3" s="146"/>
      <c r="E3" s="146"/>
      <c r="F3" s="147"/>
      <c r="G3" s="146"/>
    </row>
    <row r="4" spans="1:92">
      <c r="A4" s="149"/>
      <c r="B4" s="150"/>
    </row>
    <row r="5" spans="1:92" ht="15.75" customHeight="1">
      <c r="A5" s="151" t="s">
        <v>12</v>
      </c>
      <c r="B5" s="152">
        <f>Исх!C27</f>
        <v>0</v>
      </c>
      <c r="C5" s="242">
        <v>2014</v>
      </c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>
        <v>2016</v>
      </c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>
        <v>2017</v>
      </c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>
        <v>2018</v>
      </c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>
        <v>2019</v>
      </c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>
        <v>2020</v>
      </c>
      <c r="BP5" s="242"/>
      <c r="BQ5" s="242"/>
      <c r="BR5" s="242"/>
      <c r="BS5" s="242"/>
      <c r="BT5" s="242"/>
      <c r="BU5" s="242"/>
      <c r="BV5" s="242"/>
      <c r="BW5" s="242"/>
      <c r="BX5" s="242"/>
      <c r="BY5" s="242"/>
      <c r="BZ5" s="242"/>
      <c r="CA5" s="242"/>
      <c r="CB5" s="242">
        <v>2020</v>
      </c>
      <c r="CC5" s="242"/>
      <c r="CD5" s="242"/>
      <c r="CE5" s="242"/>
      <c r="CF5" s="242"/>
      <c r="CG5" s="242"/>
      <c r="CH5" s="242"/>
      <c r="CI5" s="242"/>
      <c r="CJ5" s="242"/>
      <c r="CK5" s="242"/>
      <c r="CL5" s="242"/>
      <c r="CM5" s="242"/>
    </row>
    <row r="6" spans="1:92" s="157" customFormat="1" ht="15" customHeight="1">
      <c r="A6" s="153" t="s">
        <v>10</v>
      </c>
      <c r="B6" s="154" t="s">
        <v>13</v>
      </c>
      <c r="C6" s="155">
        <v>1</v>
      </c>
      <c r="D6" s="155">
        <v>2</v>
      </c>
      <c r="E6" s="155">
        <f>D6+1</f>
        <v>3</v>
      </c>
      <c r="F6" s="155">
        <f t="shared" ref="F6:N6" si="0">E6+1</f>
        <v>4</v>
      </c>
      <c r="G6" s="155">
        <f t="shared" si="0"/>
        <v>5</v>
      </c>
      <c r="H6" s="155">
        <f t="shared" si="0"/>
        <v>6</v>
      </c>
      <c r="I6" s="155">
        <f t="shared" si="0"/>
        <v>7</v>
      </c>
      <c r="J6" s="155">
        <f t="shared" si="0"/>
        <v>8</v>
      </c>
      <c r="K6" s="155">
        <f t="shared" si="0"/>
        <v>9</v>
      </c>
      <c r="L6" s="155">
        <f t="shared" si="0"/>
        <v>10</v>
      </c>
      <c r="M6" s="155">
        <f t="shared" si="0"/>
        <v>11</v>
      </c>
      <c r="N6" s="155">
        <f t="shared" si="0"/>
        <v>12</v>
      </c>
      <c r="O6" s="155">
        <v>1</v>
      </c>
      <c r="P6" s="155">
        <v>2</v>
      </c>
      <c r="Q6" s="155">
        <f>P6+1</f>
        <v>3</v>
      </c>
      <c r="R6" s="155">
        <f t="shared" ref="R6:Z6" si="1">Q6+1</f>
        <v>4</v>
      </c>
      <c r="S6" s="155">
        <f t="shared" si="1"/>
        <v>5</v>
      </c>
      <c r="T6" s="155">
        <f t="shared" si="1"/>
        <v>6</v>
      </c>
      <c r="U6" s="155">
        <f t="shared" si="1"/>
        <v>7</v>
      </c>
      <c r="V6" s="155">
        <f t="shared" si="1"/>
        <v>8</v>
      </c>
      <c r="W6" s="155">
        <f t="shared" si="1"/>
        <v>9</v>
      </c>
      <c r="X6" s="155">
        <f t="shared" si="1"/>
        <v>10</v>
      </c>
      <c r="Y6" s="155">
        <f t="shared" si="1"/>
        <v>11</v>
      </c>
      <c r="Z6" s="155">
        <f t="shared" si="1"/>
        <v>12</v>
      </c>
      <c r="AA6" s="156" t="s">
        <v>1</v>
      </c>
      <c r="AB6" s="155">
        <v>1</v>
      </c>
      <c r="AC6" s="155">
        <v>2</v>
      </c>
      <c r="AD6" s="155">
        <f t="shared" ref="AD6:BM6" si="2">AC6+1</f>
        <v>3</v>
      </c>
      <c r="AE6" s="155">
        <f t="shared" si="2"/>
        <v>4</v>
      </c>
      <c r="AF6" s="155">
        <f t="shared" si="2"/>
        <v>5</v>
      </c>
      <c r="AG6" s="155">
        <f t="shared" si="2"/>
        <v>6</v>
      </c>
      <c r="AH6" s="155">
        <f t="shared" si="2"/>
        <v>7</v>
      </c>
      <c r="AI6" s="155">
        <f t="shared" si="2"/>
        <v>8</v>
      </c>
      <c r="AJ6" s="155">
        <f t="shared" si="2"/>
        <v>9</v>
      </c>
      <c r="AK6" s="155">
        <f t="shared" si="2"/>
        <v>10</v>
      </c>
      <c r="AL6" s="155">
        <f t="shared" si="2"/>
        <v>11</v>
      </c>
      <c r="AM6" s="155">
        <f t="shared" si="2"/>
        <v>12</v>
      </c>
      <c r="AN6" s="156" t="s">
        <v>1</v>
      </c>
      <c r="AO6" s="155">
        <v>1</v>
      </c>
      <c r="AP6" s="155">
        <v>2</v>
      </c>
      <c r="AQ6" s="155">
        <f>AP6+1</f>
        <v>3</v>
      </c>
      <c r="AR6" s="155">
        <f t="shared" si="2"/>
        <v>4</v>
      </c>
      <c r="AS6" s="155">
        <f t="shared" si="2"/>
        <v>5</v>
      </c>
      <c r="AT6" s="155">
        <f t="shared" si="2"/>
        <v>6</v>
      </c>
      <c r="AU6" s="155">
        <f t="shared" si="2"/>
        <v>7</v>
      </c>
      <c r="AV6" s="155">
        <f t="shared" si="2"/>
        <v>8</v>
      </c>
      <c r="AW6" s="155">
        <f t="shared" si="2"/>
        <v>9</v>
      </c>
      <c r="AX6" s="155">
        <f t="shared" si="2"/>
        <v>10</v>
      </c>
      <c r="AY6" s="155">
        <f t="shared" si="2"/>
        <v>11</v>
      </c>
      <c r="AZ6" s="155">
        <f t="shared" si="2"/>
        <v>12</v>
      </c>
      <c r="BA6" s="156" t="s">
        <v>1</v>
      </c>
      <c r="BB6" s="155">
        <v>1</v>
      </c>
      <c r="BC6" s="155">
        <v>2</v>
      </c>
      <c r="BD6" s="155">
        <f>BC6+1</f>
        <v>3</v>
      </c>
      <c r="BE6" s="155">
        <f t="shared" si="2"/>
        <v>4</v>
      </c>
      <c r="BF6" s="155">
        <f t="shared" si="2"/>
        <v>5</v>
      </c>
      <c r="BG6" s="155">
        <f t="shared" si="2"/>
        <v>6</v>
      </c>
      <c r="BH6" s="155">
        <f t="shared" si="2"/>
        <v>7</v>
      </c>
      <c r="BI6" s="155">
        <f t="shared" si="2"/>
        <v>8</v>
      </c>
      <c r="BJ6" s="155">
        <f t="shared" si="2"/>
        <v>9</v>
      </c>
      <c r="BK6" s="155">
        <f t="shared" si="2"/>
        <v>10</v>
      </c>
      <c r="BL6" s="155">
        <f t="shared" si="2"/>
        <v>11</v>
      </c>
      <c r="BM6" s="155">
        <f t="shared" si="2"/>
        <v>12</v>
      </c>
      <c r="BN6" s="156" t="s">
        <v>1</v>
      </c>
      <c r="BO6" s="155">
        <v>1</v>
      </c>
      <c r="BP6" s="155">
        <v>2</v>
      </c>
      <c r="BQ6" s="155">
        <f t="shared" ref="BQ6:BZ6" si="3">BP6+1</f>
        <v>3</v>
      </c>
      <c r="BR6" s="155">
        <f t="shared" si="3"/>
        <v>4</v>
      </c>
      <c r="BS6" s="155">
        <f t="shared" si="3"/>
        <v>5</v>
      </c>
      <c r="BT6" s="155">
        <f t="shared" si="3"/>
        <v>6</v>
      </c>
      <c r="BU6" s="155">
        <f t="shared" si="3"/>
        <v>7</v>
      </c>
      <c r="BV6" s="155">
        <f t="shared" si="3"/>
        <v>8</v>
      </c>
      <c r="BW6" s="155">
        <f t="shared" si="3"/>
        <v>9</v>
      </c>
      <c r="BX6" s="155">
        <f t="shared" si="3"/>
        <v>10</v>
      </c>
      <c r="BY6" s="155">
        <f t="shared" si="3"/>
        <v>11</v>
      </c>
      <c r="BZ6" s="155">
        <f t="shared" si="3"/>
        <v>12</v>
      </c>
      <c r="CA6" s="156" t="s">
        <v>1</v>
      </c>
      <c r="CB6" s="155">
        <v>1</v>
      </c>
      <c r="CC6" s="155">
        <v>2</v>
      </c>
      <c r="CD6" s="155">
        <f t="shared" ref="CD6:CM6" si="4">CC6+1</f>
        <v>3</v>
      </c>
      <c r="CE6" s="155">
        <f t="shared" si="4"/>
        <v>4</v>
      </c>
      <c r="CF6" s="155">
        <f t="shared" si="4"/>
        <v>5</v>
      </c>
      <c r="CG6" s="155">
        <f t="shared" si="4"/>
        <v>6</v>
      </c>
      <c r="CH6" s="155">
        <f t="shared" si="4"/>
        <v>7</v>
      </c>
      <c r="CI6" s="155">
        <f t="shared" si="4"/>
        <v>8</v>
      </c>
      <c r="CJ6" s="155">
        <f t="shared" si="4"/>
        <v>9</v>
      </c>
      <c r="CK6" s="155">
        <f t="shared" si="4"/>
        <v>10</v>
      </c>
      <c r="CL6" s="155">
        <f t="shared" si="4"/>
        <v>11</v>
      </c>
      <c r="CM6" s="155">
        <f t="shared" si="4"/>
        <v>12</v>
      </c>
    </row>
    <row r="7" spans="1:92">
      <c r="A7" s="153" t="s">
        <v>78</v>
      </c>
      <c r="B7" s="158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61"/>
    </row>
    <row r="8" spans="1:92" s="162" customFormat="1" ht="20.25" customHeight="1">
      <c r="A8" s="153" t="s">
        <v>30</v>
      </c>
      <c r="B8" s="158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60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60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60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60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60"/>
      <c r="CB8" s="159"/>
      <c r="CC8" s="159"/>
      <c r="CD8" s="159"/>
      <c r="CE8" s="159"/>
      <c r="CF8" s="159"/>
      <c r="CG8" s="159"/>
      <c r="CH8" s="159"/>
      <c r="CI8" s="159"/>
      <c r="CJ8" s="159"/>
      <c r="CK8" s="159"/>
      <c r="CL8" s="159"/>
      <c r="CM8" s="159"/>
    </row>
    <row r="9" spans="1:92" s="162" customFormat="1">
      <c r="A9" s="163" t="s">
        <v>14</v>
      </c>
      <c r="B9" s="158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60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60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60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60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60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</row>
    <row r="10" spans="1:92">
      <c r="A10" s="153" t="s">
        <v>15</v>
      </c>
      <c r="B10" s="158"/>
      <c r="C10" s="164"/>
      <c r="D10" s="164"/>
      <c r="E10" s="164"/>
      <c r="F10" s="164"/>
      <c r="G10" s="164"/>
      <c r="H10" s="164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60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60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60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60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61"/>
    </row>
    <row r="11" spans="1:92">
      <c r="A11" s="153" t="s">
        <v>16</v>
      </c>
      <c r="B11" s="158"/>
      <c r="C11" s="164"/>
      <c r="D11" s="164"/>
      <c r="E11" s="164"/>
      <c r="F11" s="164"/>
      <c r="G11" s="164"/>
      <c r="H11" s="164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60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60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60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60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60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61"/>
    </row>
    <row r="12" spans="1:92">
      <c r="A12" s="153" t="s">
        <v>17</v>
      </c>
      <c r="B12" s="158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60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60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60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60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60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65"/>
    </row>
    <row r="13" spans="1:92">
      <c r="A13" s="143" t="s">
        <v>57</v>
      </c>
      <c r="B13" s="143">
        <f>Исх!C28*12-Исх!C29</f>
        <v>0</v>
      </c>
      <c r="CN13" s="146"/>
    </row>
    <row r="16" spans="1:92">
      <c r="A16" s="166">
        <f>B7+B8-B10</f>
        <v>0</v>
      </c>
    </row>
    <row r="17" spans="1:1">
      <c r="A17" s="166">
        <f>B9-B8-B11</f>
        <v>0</v>
      </c>
    </row>
  </sheetData>
  <mergeCells count="7">
    <mergeCell ref="CB5:CM5"/>
    <mergeCell ref="C5:N5"/>
    <mergeCell ref="O5:AA5"/>
    <mergeCell ref="AB5:AN5"/>
    <mergeCell ref="AO5:BA5"/>
    <mergeCell ref="BB5:BN5"/>
    <mergeCell ref="BO5:CA5"/>
  </mergeCells>
  <phoneticPr fontId="3" type="noConversion"/>
  <pageMargins left="0.35433070866141736" right="0.19685039370078741" top="0.19685039370078741" bottom="0.31496062992125984" header="0.19685039370078741" footer="0.2362204724409449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Прогноз движения денежных средс</vt:lpstr>
      <vt:lpstr>Доходы и расходы </vt:lpstr>
      <vt:lpstr>Баланс</vt:lpstr>
      <vt:lpstr>Исх</vt:lpstr>
      <vt:lpstr>Дох</vt:lpstr>
      <vt:lpstr>Расх перем</vt:lpstr>
      <vt:lpstr>ФОТ</vt:lpstr>
      <vt:lpstr>Пост</vt:lpstr>
      <vt:lpstr>кр</vt:lpstr>
      <vt:lpstr>Инв</vt:lpstr>
      <vt:lpstr>безубыт</vt:lpstr>
      <vt:lpstr>Баланс!Заголовки_для_печати</vt:lpstr>
      <vt:lpstr>'Доходы и расходы '!Заголовки_для_печати</vt:lpstr>
      <vt:lpstr>Инв!Заголовки_для_печати</vt:lpstr>
      <vt:lpstr>кр!Заголовки_для_печати</vt:lpstr>
      <vt:lpstr>ФОТ!Заголовки_для_печати</vt:lpstr>
      <vt:lpstr>ндс</vt:lpstr>
      <vt:lpstr>Баланс!Область_печати</vt:lpstr>
      <vt:lpstr>'Доходы и расходы '!Область_печати</vt:lpstr>
      <vt:lpstr>Инв!Область_печати</vt:lpstr>
      <vt:lpstr>кр!Область_печати</vt:lpstr>
      <vt:lpstr>'Прогноз движения денежных средс'!Область_печати</vt:lpstr>
      <vt:lpstr>ФОТ!Область_печати</vt:lpstr>
    </vt:vector>
  </TitlesOfParts>
  <Company>Megapolis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d22</dc:creator>
  <cp:lastModifiedBy>Елена Н. Белан</cp:lastModifiedBy>
  <cp:lastPrinted>2012-12-14T02:12:09Z</cp:lastPrinted>
  <dcterms:created xsi:type="dcterms:W3CDTF">2006-03-01T15:11:19Z</dcterms:created>
  <dcterms:modified xsi:type="dcterms:W3CDTF">2015-10-07T05:22:19Z</dcterms:modified>
</cp:coreProperties>
</file>